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ngumpulan Data Prioritas Tahun 2023\DINKES\"/>
    </mc:Choice>
  </mc:AlternateContent>
  <bookViews>
    <workbookView xWindow="0" yWindow="0" windowWidth="14025" windowHeight="11895"/>
  </bookViews>
  <sheets>
    <sheet name="408" sheetId="8" r:id="rId1"/>
  </sheets>
  <externalReferences>
    <externalReference r:id="rId2"/>
    <externalReference r:id="rId3"/>
  </externalReferences>
  <definedNames>
    <definedName name="Identitas1B">[1]Pendahuluan!$F$4</definedName>
    <definedName name="_xlnm.Print_Area" localSheetId="0">'408'!$A$1:$L$36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8" l="1"/>
  <c r="J34" i="8" s="1"/>
  <c r="G34" i="8"/>
  <c r="K34" i="8" s="1"/>
  <c r="E34" i="8"/>
  <c r="D34" i="8"/>
  <c r="H34" i="8" s="1"/>
  <c r="K33" i="8"/>
  <c r="L33" i="8" s="1"/>
  <c r="J33" i="8"/>
  <c r="H33" i="8"/>
  <c r="F33" i="8"/>
  <c r="C33" i="8"/>
  <c r="K32" i="8"/>
  <c r="L32" i="8" s="1"/>
  <c r="J32" i="8"/>
  <c r="H32" i="8"/>
  <c r="F32" i="8"/>
  <c r="C32" i="8"/>
  <c r="K31" i="8"/>
  <c r="L31" i="8" s="1"/>
  <c r="J31" i="8"/>
  <c r="H31" i="8"/>
  <c r="F31" i="8"/>
  <c r="C31" i="8"/>
  <c r="K30" i="8"/>
  <c r="L30" i="8" s="1"/>
  <c r="J30" i="8"/>
  <c r="H30" i="8"/>
  <c r="F30" i="8"/>
  <c r="C30" i="8"/>
  <c r="K29" i="8"/>
  <c r="L29" i="8" s="1"/>
  <c r="J29" i="8"/>
  <c r="H29" i="8"/>
  <c r="F29" i="8"/>
  <c r="C29" i="8"/>
  <c r="B29" i="8"/>
  <c r="K28" i="8"/>
  <c r="J28" i="8"/>
  <c r="H28" i="8"/>
  <c r="F28" i="8"/>
  <c r="L28" i="8" s="1"/>
  <c r="C28" i="8"/>
  <c r="K27" i="8"/>
  <c r="J27" i="8"/>
  <c r="H27" i="8"/>
  <c r="F27" i="8"/>
  <c r="L27" i="8" s="1"/>
  <c r="C27" i="8"/>
  <c r="K26" i="8"/>
  <c r="J26" i="8"/>
  <c r="H26" i="8"/>
  <c r="F26" i="8"/>
  <c r="L26" i="8" s="1"/>
  <c r="C26" i="8"/>
  <c r="K25" i="8"/>
  <c r="J25" i="8"/>
  <c r="H25" i="8"/>
  <c r="F25" i="8"/>
  <c r="L25" i="8" s="1"/>
  <c r="C25" i="8"/>
  <c r="K24" i="8"/>
  <c r="J24" i="8"/>
  <c r="H24" i="8"/>
  <c r="F24" i="8"/>
  <c r="L24" i="8" s="1"/>
  <c r="C24" i="8"/>
  <c r="B24" i="8"/>
  <c r="K23" i="8"/>
  <c r="J23" i="8"/>
  <c r="H23" i="8"/>
  <c r="F23" i="8"/>
  <c r="L23" i="8" s="1"/>
  <c r="C23" i="8"/>
  <c r="B23" i="8"/>
  <c r="K22" i="8"/>
  <c r="J22" i="8"/>
  <c r="H22" i="8"/>
  <c r="F22" i="8"/>
  <c r="L22" i="8" s="1"/>
  <c r="C22" i="8"/>
  <c r="K21" i="8"/>
  <c r="L21" i="8" s="1"/>
  <c r="J21" i="8"/>
  <c r="H21" i="8"/>
  <c r="F21" i="8"/>
  <c r="C21" i="8"/>
  <c r="B21" i="8"/>
  <c r="K20" i="8"/>
  <c r="J20" i="8"/>
  <c r="H20" i="8"/>
  <c r="F20" i="8"/>
  <c r="L20" i="8" s="1"/>
  <c r="C20" i="8"/>
  <c r="K19" i="8"/>
  <c r="L19" i="8" s="1"/>
  <c r="J19" i="8"/>
  <c r="H19" i="8"/>
  <c r="F19" i="8"/>
  <c r="C19" i="8"/>
  <c r="B19" i="8"/>
  <c r="K18" i="8"/>
  <c r="L18" i="8" s="1"/>
  <c r="J18" i="8"/>
  <c r="H18" i="8"/>
  <c r="F18" i="8"/>
  <c r="C18" i="8"/>
  <c r="K17" i="8"/>
  <c r="J17" i="8"/>
  <c r="H17" i="8"/>
  <c r="F17" i="8"/>
  <c r="L17" i="8" s="1"/>
  <c r="C17" i="8"/>
  <c r="K16" i="8"/>
  <c r="L16" i="8" s="1"/>
  <c r="J16" i="8"/>
  <c r="H16" i="8"/>
  <c r="F16" i="8"/>
  <c r="C16" i="8"/>
  <c r="K15" i="8"/>
  <c r="J15" i="8"/>
  <c r="H15" i="8"/>
  <c r="F15" i="8"/>
  <c r="L15" i="8" s="1"/>
  <c r="C15" i="8"/>
  <c r="B15" i="8"/>
  <c r="K14" i="8"/>
  <c r="L14" i="8" s="1"/>
  <c r="J14" i="8"/>
  <c r="H14" i="8"/>
  <c r="F14" i="8"/>
  <c r="C14" i="8"/>
  <c r="K13" i="8"/>
  <c r="J13" i="8"/>
  <c r="H13" i="8"/>
  <c r="F13" i="8"/>
  <c r="L13" i="8" s="1"/>
  <c r="C13" i="8"/>
  <c r="K12" i="8"/>
  <c r="L12" i="8" s="1"/>
  <c r="J12" i="8"/>
  <c r="H12" i="8"/>
  <c r="F12" i="8"/>
  <c r="C12" i="8"/>
  <c r="K11" i="8"/>
  <c r="J11" i="8"/>
  <c r="H11" i="8"/>
  <c r="F11" i="8"/>
  <c r="L11" i="8" s="1"/>
  <c r="C11" i="8"/>
  <c r="B11" i="8"/>
  <c r="C34" i="8" l="1"/>
  <c r="F34" i="8"/>
  <c r="L34" i="8" s="1"/>
</calcChain>
</file>

<file path=xl/sharedStrings.xml><?xml version="1.0" encoding="utf-8"?>
<sst xmlns="http://schemas.openxmlformats.org/spreadsheetml/2006/main" count="20" uniqueCount="15">
  <si>
    <t>NO</t>
  </si>
  <si>
    <t>KECAMATAN</t>
  </si>
  <si>
    <t>PUSKESMAS</t>
  </si>
  <si>
    <t>JUMLAH</t>
  </si>
  <si>
    <t>%</t>
  </si>
  <si>
    <t>JUMLAH (KAB/KOTA)</t>
  </si>
  <si>
    <t>Sumber: Bidang Bina Kesehatan Masyarakat (Binkesmas) Kota Pontianak</t>
  </si>
  <si>
    <t>L</t>
  </si>
  <si>
    <t>P</t>
  </si>
  <si>
    <t>CAKUPAN PELAYANAN KESEHATAN USIA LANJUT MENURUT JENIS KELAMIN, KECAMATAN, DAN PUSKESMAS</t>
  </si>
  <si>
    <t>USIA LANJUT (60TAHUN+)</t>
  </si>
  <si>
    <t>MENDAPAT SKRINING KESEHATAN SESUAI STANDAR</t>
  </si>
  <si>
    <t>L+P</t>
  </si>
  <si>
    <t>KOTA PONTIANAK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</si>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</sst>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_);\(0.0\)"/>
  </numFmts>
  <fonts count="12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1" fillId="0" borderId="0" applyFill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6" fillId="0" borderId="8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7" fontId="2" fillId="2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7" fontId="6" fillId="3" borderId="7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7" fontId="2" fillId="2" borderId="8" xfId="0" applyNumberFormat="1" applyFont="1" applyFill="1" applyBorder="1" applyAlignment="1">
      <alignment horizontal="center" vertical="center"/>
    </xf>
    <xf numFmtId="37" fontId="6" fillId="3" borderId="4" xfId="0" applyNumberFormat="1" applyFont="1" applyFill="1" applyBorder="1" applyAlignment="1">
      <alignment horizontal="center"/>
    </xf>
    <xf numFmtId="167" fontId="7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1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23" xfId="5"/>
    <cellStyle name="Normal 3" xfId="3"/>
    <cellStyle name="Normal 4" xfId="2"/>
    <cellStyle name="Normal 5" xfId="6"/>
    <cellStyle name="Normal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AT%20YANG%20SEKAR%20BUAT\laporan%20ibu%20editan%20ssk\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4.%20File%202024\Profil%202023\Cetak%20Profil%20Kesehatan%202023\Template%20Profil%20Kesehatan%20Kota%20Pontiana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Resume"/>
    </sheetNames>
    <sheetDataSet>
      <sheetData sheetId="0">
        <row r="5">
          <cell r="F5" t="str">
            <v>PONTIANAK</v>
          </cell>
        </row>
      </sheetData>
      <sheetData sheetId="1">
        <row r="10">
          <cell r="E10">
            <v>55983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Pontianak Kota</v>
          </cell>
          <cell r="C9" t="str">
            <v>Kampung Bali</v>
          </cell>
        </row>
        <row r="10">
          <cell r="C10" t="str">
            <v>Alianyang</v>
          </cell>
        </row>
        <row r="11">
          <cell r="C11" t="str">
            <v>Pal III</v>
          </cell>
        </row>
        <row r="12">
          <cell r="C12" t="str">
            <v>Karya Mulia</v>
          </cell>
        </row>
        <row r="13">
          <cell r="B13" t="str">
            <v>Pontianak Barat</v>
          </cell>
          <cell r="C13" t="str">
            <v>Perum I</v>
          </cell>
        </row>
        <row r="14">
          <cell r="C14" t="str">
            <v>Perum II</v>
          </cell>
        </row>
        <row r="15">
          <cell r="C15" t="str">
            <v>KomYos</v>
          </cell>
        </row>
        <row r="16">
          <cell r="C16" t="str">
            <v>Pal V</v>
          </cell>
        </row>
        <row r="17">
          <cell r="B17" t="str">
            <v>Pontianak Selatan</v>
          </cell>
          <cell r="C17" t="str">
            <v>Gg. Sehat</v>
          </cell>
        </row>
        <row r="18">
          <cell r="C18" t="str">
            <v>Purnama</v>
          </cell>
        </row>
        <row r="19">
          <cell r="B19" t="str">
            <v>Pontianak Tenggara</v>
          </cell>
          <cell r="C19" t="str">
            <v>Kp. Bangka</v>
          </cell>
        </row>
        <row r="20">
          <cell r="C20" t="str">
            <v>Paris II</v>
          </cell>
        </row>
        <row r="21">
          <cell r="B21" t="str">
            <v>Pontianak Timur</v>
          </cell>
          <cell r="C21" t="str">
            <v>Saigon</v>
          </cell>
        </row>
        <row r="22">
          <cell r="B22" t="str">
            <v xml:space="preserve"> </v>
          </cell>
          <cell r="C22" t="str">
            <v>Kp. Dalam</v>
          </cell>
        </row>
        <row r="23">
          <cell r="C23" t="str">
            <v>Tambelan Sampit</v>
          </cell>
        </row>
        <row r="24">
          <cell r="C24" t="str">
            <v>Banjar Serasan</v>
          </cell>
        </row>
        <row r="25">
          <cell r="C25" t="str">
            <v>Tanjung Hulu</v>
          </cell>
        </row>
        <row r="26">
          <cell r="C26" t="str">
            <v>Parit Mayor</v>
          </cell>
        </row>
        <row r="27">
          <cell r="B27" t="str">
            <v>Pontianak Utara</v>
          </cell>
          <cell r="C27" t="str">
            <v>Siantan Hilir</v>
          </cell>
        </row>
        <row r="28">
          <cell r="C28" t="str">
            <v>Siantan Tengah</v>
          </cell>
        </row>
        <row r="29">
          <cell r="C29" t="str">
            <v>Siantan Hulu</v>
          </cell>
        </row>
        <row r="30">
          <cell r="C30" t="str">
            <v>Telaga Biru</v>
          </cell>
        </row>
        <row r="31">
          <cell r="C31" t="str">
            <v>Khatulistiwa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5">
          <cell r="D35">
            <v>5453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99"/>
  <sheetViews>
    <sheetView tabSelected="1" view="pageBreakPreview" topLeftCell="A13" zoomScaleNormal="100" zoomScaleSheetLayoutView="100" workbookViewId="0">
      <selection activeCell="E11" sqref="E11"/>
    </sheetView>
  </sheetViews>
  <sheetFormatPr defaultColWidth="12.5703125" defaultRowHeight="15" customHeight="1" x14ac:dyDescent="0.2"/>
  <cols>
    <col min="1" max="1" width="5.7109375" style="2" customWidth="1"/>
    <col min="2" max="3" width="21.7109375" style="2" customWidth="1"/>
    <col min="4" max="12" width="12" style="2" customWidth="1"/>
    <col min="13" max="13" width="9.140625" style="2" customWidth="1"/>
    <col min="14" max="26" width="8" style="2" customWidth="1"/>
    <col min="27" max="16384" width="12.5703125" style="2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2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9" t="s">
        <v>0</v>
      </c>
      <c r="B6" s="29" t="s">
        <v>1</v>
      </c>
      <c r="C6" s="29" t="s">
        <v>2</v>
      </c>
      <c r="D6" s="30" t="s">
        <v>10</v>
      </c>
      <c r="E6" s="31"/>
      <c r="F6" s="31"/>
      <c r="G6" s="31"/>
      <c r="H6" s="31"/>
      <c r="I6" s="31"/>
      <c r="J6" s="31"/>
      <c r="K6" s="31"/>
      <c r="L6" s="32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4"/>
      <c r="B7" s="24"/>
      <c r="C7" s="24"/>
      <c r="D7" s="33"/>
      <c r="E7" s="34"/>
      <c r="F7" s="34"/>
      <c r="G7" s="34"/>
      <c r="H7" s="34"/>
      <c r="I7" s="34"/>
      <c r="J7" s="34"/>
      <c r="K7" s="34"/>
      <c r="L7" s="35"/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 x14ac:dyDescent="0.2">
      <c r="A8" s="24"/>
      <c r="B8" s="24"/>
      <c r="C8" s="24"/>
      <c r="D8" s="36" t="s">
        <v>3</v>
      </c>
      <c r="E8" s="27"/>
      <c r="F8" s="26"/>
      <c r="G8" s="28" t="s">
        <v>11</v>
      </c>
      <c r="H8" s="27"/>
      <c r="I8" s="27"/>
      <c r="J8" s="27"/>
      <c r="K8" s="27"/>
      <c r="L8" s="26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5"/>
      <c r="B9" s="25"/>
      <c r="C9" s="25"/>
      <c r="D9" s="14" t="s">
        <v>7</v>
      </c>
      <c r="E9" s="14" t="s">
        <v>8</v>
      </c>
      <c r="F9" s="14" t="s">
        <v>12</v>
      </c>
      <c r="G9" s="14" t="s">
        <v>7</v>
      </c>
      <c r="H9" s="14" t="s">
        <v>4</v>
      </c>
      <c r="I9" s="14" t="s">
        <v>8</v>
      </c>
      <c r="J9" s="14" t="s">
        <v>4</v>
      </c>
      <c r="K9" s="14" t="s">
        <v>12</v>
      </c>
      <c r="L9" s="14" t="s">
        <v>4</v>
      </c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3">
        <v>1</v>
      </c>
      <c r="B11" s="15" t="str">
        <f>'[2]9'!B9</f>
        <v>Pontianak Kota</v>
      </c>
      <c r="C11" s="15" t="str">
        <f>'[2]9'!C9</f>
        <v>Kampung Bali</v>
      </c>
      <c r="D11" s="5">
        <v>1301</v>
      </c>
      <c r="E11" s="6">
        <v>1435</v>
      </c>
      <c r="F11" s="7">
        <f t="shared" ref="F11:F34" si="0">SUM(D11:E11)</f>
        <v>2736</v>
      </c>
      <c r="G11" s="5">
        <v>907</v>
      </c>
      <c r="H11" s="20">
        <f t="shared" ref="H11:H34" si="1">IFERROR(G11/D11*100,0)</f>
        <v>69.715603382013839</v>
      </c>
      <c r="I11" s="5">
        <v>1020</v>
      </c>
      <c r="J11" s="20">
        <f t="shared" ref="J11:J34" si="2">IFERROR(I11/E11*100,0)</f>
        <v>71.080139372822302</v>
      </c>
      <c r="K11" s="7">
        <f t="shared" ref="K11:K34" si="3">SUM(G11,I11)</f>
        <v>1927</v>
      </c>
      <c r="L11" s="20">
        <f t="shared" ref="L11:L34" si="4">IFERROR(K11/F11*100,0)</f>
        <v>70.431286549707607</v>
      </c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3">
        <v>2</v>
      </c>
      <c r="B12" s="15"/>
      <c r="C12" s="15" t="str">
        <f>'[2]9'!C10</f>
        <v>Alianyang</v>
      </c>
      <c r="D12" s="8">
        <v>1778</v>
      </c>
      <c r="E12" s="9">
        <v>1961</v>
      </c>
      <c r="F12" s="7">
        <f t="shared" si="0"/>
        <v>3739</v>
      </c>
      <c r="G12" s="8">
        <v>1284</v>
      </c>
      <c r="H12" s="20">
        <f t="shared" si="1"/>
        <v>72.215973003374572</v>
      </c>
      <c r="I12" s="8">
        <v>1444</v>
      </c>
      <c r="J12" s="20">
        <f t="shared" si="2"/>
        <v>73.63590005099438</v>
      </c>
      <c r="K12" s="7">
        <f t="shared" si="3"/>
        <v>2728</v>
      </c>
      <c r="L12" s="20">
        <f t="shared" si="4"/>
        <v>72.960684675046807</v>
      </c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3">
        <v>3</v>
      </c>
      <c r="B13" s="15"/>
      <c r="C13" s="15" t="str">
        <f>'[2]9'!C11</f>
        <v>Pal III</v>
      </c>
      <c r="D13" s="8">
        <v>2119</v>
      </c>
      <c r="E13" s="9">
        <v>2337</v>
      </c>
      <c r="F13" s="7">
        <f t="shared" si="0"/>
        <v>4456</v>
      </c>
      <c r="G13" s="8">
        <v>1733</v>
      </c>
      <c r="H13" s="20">
        <f t="shared" si="1"/>
        <v>81.783860311467677</v>
      </c>
      <c r="I13" s="8">
        <v>1588</v>
      </c>
      <c r="J13" s="20">
        <f t="shared" si="2"/>
        <v>67.950363714163458</v>
      </c>
      <c r="K13" s="7">
        <f t="shared" si="3"/>
        <v>3321</v>
      </c>
      <c r="L13" s="20">
        <f t="shared" si="4"/>
        <v>74.52872531418312</v>
      </c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3">
        <v>4</v>
      </c>
      <c r="B14" s="15"/>
      <c r="C14" s="15" t="str">
        <f>'[2]9'!C12</f>
        <v>Karya Mulia</v>
      </c>
      <c r="D14" s="10">
        <v>1174</v>
      </c>
      <c r="E14" s="21">
        <v>1295</v>
      </c>
      <c r="F14" s="7">
        <f t="shared" si="0"/>
        <v>2469</v>
      </c>
      <c r="G14" s="10">
        <v>461</v>
      </c>
      <c r="H14" s="20">
        <f t="shared" si="1"/>
        <v>39.267461669505963</v>
      </c>
      <c r="I14" s="10">
        <v>495</v>
      </c>
      <c r="J14" s="20">
        <f t="shared" si="2"/>
        <v>38.223938223938227</v>
      </c>
      <c r="K14" s="7">
        <f t="shared" si="3"/>
        <v>956</v>
      </c>
      <c r="L14" s="20">
        <f t="shared" si="4"/>
        <v>38.720129607128392</v>
      </c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3">
        <v>5</v>
      </c>
      <c r="B15" s="15" t="str">
        <f>'[2]9'!B13</f>
        <v>Pontianak Barat</v>
      </c>
      <c r="C15" s="15" t="str">
        <f>'[2]9'!C13</f>
        <v>Perum I</v>
      </c>
      <c r="D15" s="10">
        <v>2020</v>
      </c>
      <c r="E15" s="21">
        <v>2228</v>
      </c>
      <c r="F15" s="7">
        <f t="shared" si="0"/>
        <v>4248</v>
      </c>
      <c r="G15" s="10">
        <v>1670</v>
      </c>
      <c r="H15" s="20">
        <f t="shared" si="1"/>
        <v>82.67326732673267</v>
      </c>
      <c r="I15" s="10">
        <v>2228</v>
      </c>
      <c r="J15" s="20">
        <f t="shared" si="2"/>
        <v>100</v>
      </c>
      <c r="K15" s="7">
        <f t="shared" si="3"/>
        <v>3898</v>
      </c>
      <c r="L15" s="20">
        <f t="shared" si="4"/>
        <v>91.760828625235405</v>
      </c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3">
        <v>6</v>
      </c>
      <c r="B16" s="15"/>
      <c r="C16" s="15" t="str">
        <f>'[2]9'!C14</f>
        <v>Perum II</v>
      </c>
      <c r="D16" s="10">
        <v>2944</v>
      </c>
      <c r="E16" s="21">
        <v>3246</v>
      </c>
      <c r="F16" s="7">
        <f t="shared" si="0"/>
        <v>6190</v>
      </c>
      <c r="G16" s="10">
        <v>2470</v>
      </c>
      <c r="H16" s="20">
        <f t="shared" si="1"/>
        <v>83.89945652173914</v>
      </c>
      <c r="I16" s="10">
        <v>2482</v>
      </c>
      <c r="J16" s="20">
        <f t="shared" si="2"/>
        <v>76.463339494762778</v>
      </c>
      <c r="K16" s="7">
        <f t="shared" si="3"/>
        <v>4952</v>
      </c>
      <c r="L16" s="20">
        <f t="shared" si="4"/>
        <v>80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3">
        <v>7</v>
      </c>
      <c r="B17" s="15"/>
      <c r="C17" s="15" t="str">
        <f>'[2]9'!C15</f>
        <v>KomYos</v>
      </c>
      <c r="D17" s="10">
        <v>1681</v>
      </c>
      <c r="E17" s="21">
        <v>1854</v>
      </c>
      <c r="F17" s="7">
        <f t="shared" si="0"/>
        <v>3535</v>
      </c>
      <c r="G17" s="10">
        <v>1680</v>
      </c>
      <c r="H17" s="20">
        <f t="shared" si="1"/>
        <v>99.940511600237954</v>
      </c>
      <c r="I17" s="10">
        <v>1854</v>
      </c>
      <c r="J17" s="20">
        <f t="shared" si="2"/>
        <v>100</v>
      </c>
      <c r="K17" s="7">
        <f t="shared" si="3"/>
        <v>3534</v>
      </c>
      <c r="L17" s="20">
        <f t="shared" si="4"/>
        <v>99.971711456859964</v>
      </c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3">
        <v>8</v>
      </c>
      <c r="B18" s="15"/>
      <c r="C18" s="15" t="str">
        <f>'[2]9'!C16</f>
        <v>Pal V</v>
      </c>
      <c r="D18" s="10">
        <v>959</v>
      </c>
      <c r="E18" s="21">
        <v>1057</v>
      </c>
      <c r="F18" s="7">
        <f t="shared" si="0"/>
        <v>2016</v>
      </c>
      <c r="G18" s="10">
        <v>959</v>
      </c>
      <c r="H18" s="20">
        <f t="shared" si="1"/>
        <v>100</v>
      </c>
      <c r="I18" s="10">
        <v>1057</v>
      </c>
      <c r="J18" s="20">
        <f t="shared" si="2"/>
        <v>100</v>
      </c>
      <c r="K18" s="7">
        <f t="shared" si="3"/>
        <v>2016</v>
      </c>
      <c r="L18" s="20">
        <f t="shared" si="4"/>
        <v>100</v>
      </c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3">
        <v>9</v>
      </c>
      <c r="B19" s="15" t="str">
        <f>'[2]9'!B17</f>
        <v>Pontianak Selatan</v>
      </c>
      <c r="C19" s="15" t="str">
        <f>'[2]9'!C17</f>
        <v>Gg. Sehat</v>
      </c>
      <c r="D19" s="10">
        <v>2728</v>
      </c>
      <c r="E19" s="21">
        <v>3008</v>
      </c>
      <c r="F19" s="7">
        <f t="shared" si="0"/>
        <v>5736</v>
      </c>
      <c r="G19" s="10">
        <v>2526</v>
      </c>
      <c r="H19" s="20">
        <f t="shared" si="1"/>
        <v>92.595307917888562</v>
      </c>
      <c r="I19" s="10">
        <v>2678</v>
      </c>
      <c r="J19" s="20">
        <f t="shared" si="2"/>
        <v>89.02925531914893</v>
      </c>
      <c r="K19" s="7">
        <f t="shared" si="3"/>
        <v>5204</v>
      </c>
      <c r="L19" s="20">
        <f t="shared" si="4"/>
        <v>90.725244072524404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3">
        <v>10</v>
      </c>
      <c r="B20" s="15"/>
      <c r="C20" s="15" t="str">
        <f>'[2]9'!C18</f>
        <v>Purnama</v>
      </c>
      <c r="D20" s="10">
        <v>1998</v>
      </c>
      <c r="E20" s="21">
        <v>2203</v>
      </c>
      <c r="F20" s="7">
        <f t="shared" si="0"/>
        <v>4201</v>
      </c>
      <c r="G20" s="10">
        <v>1654</v>
      </c>
      <c r="H20" s="20">
        <f t="shared" si="1"/>
        <v>82.782782782782789</v>
      </c>
      <c r="I20" s="10">
        <v>1938</v>
      </c>
      <c r="J20" s="20">
        <f t="shared" si="2"/>
        <v>87.970948706309585</v>
      </c>
      <c r="K20" s="7">
        <f t="shared" si="3"/>
        <v>3592</v>
      </c>
      <c r="L20" s="20">
        <f t="shared" si="4"/>
        <v>85.503451559152595</v>
      </c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3">
        <v>11</v>
      </c>
      <c r="B21" s="15" t="str">
        <f>'[2]9'!B19</f>
        <v>Pontianak Tenggara</v>
      </c>
      <c r="C21" s="15" t="str">
        <f>'[2]9'!C19</f>
        <v>Kp. Bangka</v>
      </c>
      <c r="D21" s="10">
        <v>1248</v>
      </c>
      <c r="E21" s="21">
        <v>1376</v>
      </c>
      <c r="F21" s="7">
        <f t="shared" si="0"/>
        <v>2624</v>
      </c>
      <c r="G21" s="10">
        <v>679</v>
      </c>
      <c r="H21" s="20">
        <f t="shared" si="1"/>
        <v>54.407051282051277</v>
      </c>
      <c r="I21" s="10">
        <v>891</v>
      </c>
      <c r="J21" s="20">
        <f t="shared" si="2"/>
        <v>64.752906976744185</v>
      </c>
      <c r="K21" s="7">
        <f t="shared" si="3"/>
        <v>1570</v>
      </c>
      <c r="L21" s="20">
        <f t="shared" si="4"/>
        <v>59.832317073170728</v>
      </c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3">
        <v>12</v>
      </c>
      <c r="B22" s="15"/>
      <c r="C22" s="15" t="str">
        <f>'[2]9'!C20</f>
        <v>Paris II</v>
      </c>
      <c r="D22" s="10">
        <v>1229</v>
      </c>
      <c r="E22" s="21">
        <v>1356</v>
      </c>
      <c r="F22" s="7">
        <f t="shared" si="0"/>
        <v>2585</v>
      </c>
      <c r="G22" s="10">
        <v>1228</v>
      </c>
      <c r="H22" s="20">
        <f t="shared" si="1"/>
        <v>99.918633034987792</v>
      </c>
      <c r="I22" s="10">
        <v>1356</v>
      </c>
      <c r="J22" s="20">
        <f t="shared" si="2"/>
        <v>100</v>
      </c>
      <c r="K22" s="7">
        <f t="shared" si="3"/>
        <v>2584</v>
      </c>
      <c r="L22" s="20">
        <f t="shared" si="4"/>
        <v>99.96131528046422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3">
        <v>13</v>
      </c>
      <c r="B23" s="15" t="str">
        <f>'[2]9'!B21</f>
        <v>Pontianak Timur</v>
      </c>
      <c r="C23" s="15" t="str">
        <f>'[2]9'!C21</f>
        <v>Saigon</v>
      </c>
      <c r="D23" s="10">
        <v>958</v>
      </c>
      <c r="E23" s="21">
        <v>1056</v>
      </c>
      <c r="F23" s="7">
        <f t="shared" si="0"/>
        <v>2014</v>
      </c>
      <c r="G23" s="10">
        <v>398</v>
      </c>
      <c r="H23" s="20">
        <f t="shared" si="1"/>
        <v>41.544885177453025</v>
      </c>
      <c r="I23" s="10">
        <v>483</v>
      </c>
      <c r="J23" s="20">
        <f t="shared" si="2"/>
        <v>45.738636363636367</v>
      </c>
      <c r="K23" s="7">
        <f t="shared" si="3"/>
        <v>881</v>
      </c>
      <c r="L23" s="20">
        <f t="shared" si="4"/>
        <v>43.74379344587885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3">
        <v>14</v>
      </c>
      <c r="B24" s="15" t="str">
        <f>'[2]9'!B22</f>
        <v xml:space="preserve"> </v>
      </c>
      <c r="C24" s="15" t="str">
        <f>'[2]9'!C22</f>
        <v>Kp. Dalam</v>
      </c>
      <c r="D24" s="10">
        <v>1546</v>
      </c>
      <c r="E24" s="21">
        <v>1705</v>
      </c>
      <c r="F24" s="7">
        <f t="shared" si="0"/>
        <v>3251</v>
      </c>
      <c r="G24" s="10">
        <v>363</v>
      </c>
      <c r="H24" s="20">
        <f t="shared" si="1"/>
        <v>23.479948253557566</v>
      </c>
      <c r="I24" s="10">
        <v>692</v>
      </c>
      <c r="J24" s="20">
        <f t="shared" si="2"/>
        <v>40.586510263929618</v>
      </c>
      <c r="K24" s="7">
        <f t="shared" si="3"/>
        <v>1055</v>
      </c>
      <c r="L24" s="20">
        <f t="shared" si="4"/>
        <v>32.451553368194404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3">
        <v>15</v>
      </c>
      <c r="B25" s="15"/>
      <c r="C25" s="15" t="str">
        <f>'[2]9'!C23</f>
        <v>Tambelan Sampit</v>
      </c>
      <c r="D25" s="10">
        <v>394</v>
      </c>
      <c r="E25" s="21">
        <v>435</v>
      </c>
      <c r="F25" s="7">
        <f t="shared" si="0"/>
        <v>829</v>
      </c>
      <c r="G25" s="10">
        <v>289</v>
      </c>
      <c r="H25" s="20">
        <f t="shared" si="1"/>
        <v>73.350253807106597</v>
      </c>
      <c r="I25" s="10">
        <v>342</v>
      </c>
      <c r="J25" s="20">
        <f t="shared" si="2"/>
        <v>78.620689655172413</v>
      </c>
      <c r="K25" s="7">
        <f t="shared" si="3"/>
        <v>631</v>
      </c>
      <c r="L25" s="20">
        <f t="shared" si="4"/>
        <v>76.11580217129071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3">
        <v>16</v>
      </c>
      <c r="B26" s="15"/>
      <c r="C26" s="15" t="str">
        <f>'[2]9'!C24</f>
        <v>Banjar Serasan</v>
      </c>
      <c r="D26" s="10">
        <v>637</v>
      </c>
      <c r="E26" s="21">
        <v>703</v>
      </c>
      <c r="F26" s="7">
        <f t="shared" si="0"/>
        <v>1340</v>
      </c>
      <c r="G26" s="10">
        <v>443</v>
      </c>
      <c r="H26" s="20">
        <f t="shared" si="1"/>
        <v>69.5447409733124</v>
      </c>
      <c r="I26" s="10">
        <v>897</v>
      </c>
      <c r="J26" s="20">
        <f t="shared" si="2"/>
        <v>127.59601706970128</v>
      </c>
      <c r="K26" s="7">
        <f t="shared" si="3"/>
        <v>1340</v>
      </c>
      <c r="L26" s="20">
        <f t="shared" si="4"/>
        <v>100</v>
      </c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3">
        <v>17</v>
      </c>
      <c r="B27" s="15"/>
      <c r="C27" s="15" t="str">
        <f>'[2]9'!C25</f>
        <v>Tanjung Hulu</v>
      </c>
      <c r="D27" s="10">
        <v>1024</v>
      </c>
      <c r="E27" s="21">
        <v>1129</v>
      </c>
      <c r="F27" s="7">
        <f t="shared" si="0"/>
        <v>2153</v>
      </c>
      <c r="G27" s="10">
        <v>870</v>
      </c>
      <c r="H27" s="20">
        <f t="shared" si="1"/>
        <v>84.9609375</v>
      </c>
      <c r="I27" s="10">
        <v>784</v>
      </c>
      <c r="J27" s="20">
        <f t="shared" si="2"/>
        <v>69.441984056687332</v>
      </c>
      <c r="K27" s="7">
        <f t="shared" si="3"/>
        <v>1654</v>
      </c>
      <c r="L27" s="20">
        <f t="shared" si="4"/>
        <v>76.823037621922893</v>
      </c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3">
        <v>18</v>
      </c>
      <c r="B28" s="15"/>
      <c r="C28" s="15" t="str">
        <f>'[2]9'!C26</f>
        <v>Parit Mayor</v>
      </c>
      <c r="D28" s="10">
        <v>499</v>
      </c>
      <c r="E28" s="21">
        <v>550</v>
      </c>
      <c r="F28" s="7">
        <f t="shared" si="0"/>
        <v>1049</v>
      </c>
      <c r="G28" s="10">
        <v>332</v>
      </c>
      <c r="H28" s="20">
        <f t="shared" si="1"/>
        <v>66.533066132264523</v>
      </c>
      <c r="I28" s="10">
        <v>483</v>
      </c>
      <c r="J28" s="20">
        <f t="shared" si="2"/>
        <v>87.818181818181813</v>
      </c>
      <c r="K28" s="7">
        <f t="shared" si="3"/>
        <v>815</v>
      </c>
      <c r="L28" s="20">
        <f t="shared" si="4"/>
        <v>77.693040991420403</v>
      </c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3">
        <v>19</v>
      </c>
      <c r="B29" s="15" t="str">
        <f>'[2]9'!B27</f>
        <v>Pontianak Utara</v>
      </c>
      <c r="C29" s="15" t="str">
        <f>'[2]9'!C27</f>
        <v>Siantan Hilir</v>
      </c>
      <c r="D29" s="10">
        <v>1760</v>
      </c>
      <c r="E29" s="21">
        <v>1941</v>
      </c>
      <c r="F29" s="7">
        <f t="shared" si="0"/>
        <v>3701</v>
      </c>
      <c r="G29" s="10">
        <v>1414</v>
      </c>
      <c r="H29" s="20">
        <f t="shared" si="1"/>
        <v>80.340909090909093</v>
      </c>
      <c r="I29" s="10">
        <v>1941</v>
      </c>
      <c r="J29" s="20">
        <f t="shared" si="2"/>
        <v>100</v>
      </c>
      <c r="K29" s="7">
        <f t="shared" si="3"/>
        <v>3355</v>
      </c>
      <c r="L29" s="20">
        <f t="shared" si="4"/>
        <v>90.651175358011344</v>
      </c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3">
        <v>20</v>
      </c>
      <c r="B30" s="15"/>
      <c r="C30" s="15" t="str">
        <f>'[2]9'!C28</f>
        <v>Siantan Tengah</v>
      </c>
      <c r="D30" s="10">
        <v>1923</v>
      </c>
      <c r="E30" s="21">
        <v>2121</v>
      </c>
      <c r="F30" s="7">
        <f t="shared" si="0"/>
        <v>4044</v>
      </c>
      <c r="G30" s="10">
        <v>1153</v>
      </c>
      <c r="H30" s="20">
        <f t="shared" si="1"/>
        <v>59.958398335933438</v>
      </c>
      <c r="I30" s="10">
        <v>1371</v>
      </c>
      <c r="J30" s="20">
        <f t="shared" si="2"/>
        <v>64.639321074964641</v>
      </c>
      <c r="K30" s="7">
        <f t="shared" si="3"/>
        <v>2524</v>
      </c>
      <c r="L30" s="20">
        <f t="shared" si="4"/>
        <v>62.413452027695349</v>
      </c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3">
        <v>21</v>
      </c>
      <c r="B31" s="15"/>
      <c r="C31" s="15" t="str">
        <f>'[2]9'!C29</f>
        <v>Siantan Hulu</v>
      </c>
      <c r="D31" s="10">
        <v>1211</v>
      </c>
      <c r="E31" s="21">
        <v>1335</v>
      </c>
      <c r="F31" s="7">
        <f t="shared" si="0"/>
        <v>2546</v>
      </c>
      <c r="G31" s="10">
        <v>545</v>
      </c>
      <c r="H31" s="20">
        <f t="shared" si="1"/>
        <v>45.004128819157721</v>
      </c>
      <c r="I31" s="10">
        <v>885</v>
      </c>
      <c r="J31" s="20">
        <f t="shared" si="2"/>
        <v>66.292134831460672</v>
      </c>
      <c r="K31" s="7">
        <f t="shared" si="3"/>
        <v>1430</v>
      </c>
      <c r="L31" s="20">
        <f t="shared" si="4"/>
        <v>56.166535742340926</v>
      </c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3">
        <v>22</v>
      </c>
      <c r="B32" s="15"/>
      <c r="C32" s="15" t="str">
        <f>'[2]9'!C30</f>
        <v>Telaga Biru</v>
      </c>
      <c r="D32" s="10">
        <v>1116</v>
      </c>
      <c r="E32" s="21">
        <v>1231</v>
      </c>
      <c r="F32" s="7">
        <f t="shared" si="0"/>
        <v>2347</v>
      </c>
      <c r="G32" s="10">
        <v>1047</v>
      </c>
      <c r="H32" s="20">
        <f t="shared" si="1"/>
        <v>93.817204301075279</v>
      </c>
      <c r="I32" s="10">
        <v>1066</v>
      </c>
      <c r="J32" s="20">
        <f t="shared" si="2"/>
        <v>86.596263200649886</v>
      </c>
      <c r="K32" s="7">
        <f t="shared" si="3"/>
        <v>2113</v>
      </c>
      <c r="L32" s="20">
        <f t="shared" si="4"/>
        <v>90.029825308904989</v>
      </c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3">
        <v>23</v>
      </c>
      <c r="B33" s="15"/>
      <c r="C33" s="15" t="str">
        <f>'[2]9'!C31</f>
        <v>Khatulistiwa</v>
      </c>
      <c r="D33" s="10">
        <v>1305</v>
      </c>
      <c r="E33" s="21">
        <v>1439</v>
      </c>
      <c r="F33" s="7">
        <f t="shared" si="0"/>
        <v>2744</v>
      </c>
      <c r="G33" s="10">
        <v>238</v>
      </c>
      <c r="H33" s="20">
        <f t="shared" si="1"/>
        <v>18.237547892720308</v>
      </c>
      <c r="I33" s="10">
        <v>290</v>
      </c>
      <c r="J33" s="20">
        <f t="shared" si="2"/>
        <v>20.152883947185547</v>
      </c>
      <c r="K33" s="7">
        <f t="shared" si="3"/>
        <v>528</v>
      </c>
      <c r="L33" s="20">
        <f t="shared" si="4"/>
        <v>19.241982507288629</v>
      </c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7" t="s">
        <v>5</v>
      </c>
      <c r="B34" s="17"/>
      <c r="C34" s="18">
        <f>COUNTIFS(C11:C33, "&lt;&gt;""", C11:C33, "&lt;&gt;-")</f>
        <v>23</v>
      </c>
      <c r="D34" s="11">
        <f t="shared" ref="D34:E34" si="5">SUM(D11:D33)</f>
        <v>33552</v>
      </c>
      <c r="E34" s="11">
        <f t="shared" si="5"/>
        <v>37001</v>
      </c>
      <c r="F34" s="11">
        <f t="shared" si="0"/>
        <v>70553</v>
      </c>
      <c r="G34" s="11">
        <f>SUM(G11:G33)</f>
        <v>24343</v>
      </c>
      <c r="H34" s="22">
        <f t="shared" si="1"/>
        <v>72.553051979017653</v>
      </c>
      <c r="I34" s="11">
        <f>SUM(I11:I33)</f>
        <v>28265</v>
      </c>
      <c r="J34" s="22">
        <f t="shared" si="2"/>
        <v>76.389827301964814</v>
      </c>
      <c r="K34" s="11">
        <f t="shared" si="3"/>
        <v>52608</v>
      </c>
      <c r="L34" s="22">
        <f t="shared" si="4"/>
        <v>74.565220472552554</v>
      </c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" t="s">
        <v>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9">
    <mergeCell ref="A2:L2"/>
    <mergeCell ref="A6:A9"/>
    <mergeCell ref="B6:B9"/>
    <mergeCell ref="C6:C9"/>
    <mergeCell ref="D6:L7"/>
    <mergeCell ref="D8:F8"/>
    <mergeCell ref="G8:L8"/>
    <mergeCell ref="A3:L3"/>
    <mergeCell ref="A4:L4"/>
  </mergeCells>
  <dataValidations count="1">
    <dataValidation type="decimal" operator="greaterThan" allowBlank="1" showInputMessage="1" prompt="Terjadi Kesalahan - Masukkan Harus Berupa Angka" sqref="D11:L34">
      <formula1>-1</formula1>
    </dataValidation>
  </dataValidations>
  <pageMargins left="0.7" right="0.7" top="0.75" bottom="0.75" header="0" footer="0"/>
  <pageSetup paperSize="9" scale="8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408</vt:lpstr>
      <vt:lpstr>'408'!Print_Area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2024-04-26T07:15:38Z</dcterms:created>
  <dcterms:modified xsi:type="dcterms:W3CDTF">2024-05-06T07:32:05Z</dcterms:modified>
</cp:coreProperties>
</file>