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engumpulan Data Prioritas Tahun 2023\DINKES\"/>
    </mc:Choice>
  </mc:AlternateContent>
  <bookViews>
    <workbookView xWindow="0" yWindow="0" windowWidth="14025" windowHeight="11895"/>
  </bookViews>
  <sheets>
    <sheet name="412" sheetId="10" r:id="rId1"/>
  </sheets>
  <externalReferences>
    <externalReference r:id="rId2"/>
    <externalReference r:id="rId3"/>
  </externalReferences>
  <definedNames>
    <definedName name="Identitas1B">[1]Pendahuluan!$F$4</definedName>
    <definedName name="_xlnm.Print_Area" localSheetId="0">'412'!$A$1:$J$80</definedName>
    <definedName name="_xlnm.Print_Titles" localSheetId="0">'412'!$8:$11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0" l="1"/>
  <c r="J77" i="10" s="1"/>
  <c r="G72" i="10"/>
  <c r="E72" i="10"/>
  <c r="D72" i="10"/>
  <c r="G74" i="10" s="1"/>
  <c r="I71" i="10"/>
  <c r="I70" i="10"/>
  <c r="I69" i="10"/>
  <c r="H69" i="10"/>
  <c r="F69" i="10"/>
  <c r="C69" i="10"/>
  <c r="I68" i="10"/>
  <c r="H68" i="10"/>
  <c r="F68" i="10"/>
  <c r="C68" i="10"/>
  <c r="I67" i="10"/>
  <c r="H67" i="10"/>
  <c r="F67" i="10"/>
  <c r="C67" i="10"/>
  <c r="I66" i="10"/>
  <c r="H66" i="10"/>
  <c r="F66" i="10"/>
  <c r="C66" i="10"/>
  <c r="I65" i="10"/>
  <c r="H65" i="10"/>
  <c r="F65" i="10"/>
  <c r="C65" i="10"/>
  <c r="B65" i="10"/>
  <c r="I64" i="10"/>
  <c r="I63" i="10"/>
  <c r="H63" i="10"/>
  <c r="F63" i="10"/>
  <c r="C63" i="10"/>
  <c r="I62" i="10"/>
  <c r="H62" i="10"/>
  <c r="F62" i="10"/>
  <c r="C62" i="10"/>
  <c r="I61" i="10"/>
  <c r="H61" i="10"/>
  <c r="F61" i="10"/>
  <c r="C61" i="10"/>
  <c r="I60" i="10"/>
  <c r="H60" i="10"/>
  <c r="F60" i="10"/>
  <c r="C60" i="10"/>
  <c r="I59" i="10"/>
  <c r="H59" i="10"/>
  <c r="F59" i="10"/>
  <c r="C59" i="10"/>
  <c r="B59" i="10"/>
  <c r="I58" i="10"/>
  <c r="F58" i="10" s="1"/>
  <c r="C58" i="10"/>
  <c r="B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H71" i="10" s="1"/>
  <c r="H44" i="10"/>
  <c r="C44" i="10"/>
  <c r="I43" i="10"/>
  <c r="F43" i="10" s="1"/>
  <c r="H43" i="10"/>
  <c r="C43" i="10"/>
  <c r="B43" i="10"/>
  <c r="I42" i="10"/>
  <c r="I41" i="10"/>
  <c r="H41" i="10"/>
  <c r="I40" i="10"/>
  <c r="H40" i="10"/>
  <c r="F40" i="10"/>
  <c r="I39" i="10"/>
  <c r="F39" i="10"/>
  <c r="I38" i="10"/>
  <c r="H38" i="10"/>
  <c r="I37" i="10"/>
  <c r="H37" i="10"/>
  <c r="F37" i="10"/>
  <c r="I36" i="10"/>
  <c r="H42" i="10" s="1"/>
  <c r="H36" i="10"/>
  <c r="F36" i="10"/>
  <c r="C36" i="10"/>
  <c r="I35" i="10"/>
  <c r="H35" i="10"/>
  <c r="F35" i="10"/>
  <c r="C35" i="10"/>
  <c r="B35" i="10"/>
  <c r="I34" i="10"/>
  <c r="F34" i="10"/>
  <c r="I33" i="10"/>
  <c r="I32" i="10"/>
  <c r="I31" i="10"/>
  <c r="H32" i="10" s="1"/>
  <c r="H31" i="10"/>
  <c r="C31" i="10"/>
  <c r="I30" i="10"/>
  <c r="F30" i="10" s="1"/>
  <c r="H30" i="10"/>
  <c r="C30" i="10"/>
  <c r="I29" i="10"/>
  <c r="F29" i="10" s="1"/>
  <c r="H29" i="10"/>
  <c r="C29" i="10"/>
  <c r="I28" i="10"/>
  <c r="F28" i="10" s="1"/>
  <c r="H28" i="10"/>
  <c r="C28" i="10"/>
  <c r="B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H27" i="10" s="1"/>
  <c r="C15" i="10"/>
  <c r="I14" i="10"/>
  <c r="H14" i="10" s="1"/>
  <c r="C14" i="10"/>
  <c r="I13" i="10"/>
  <c r="H13" i="10" s="1"/>
  <c r="C13" i="10"/>
  <c r="I12" i="10"/>
  <c r="I72" i="10" s="1"/>
  <c r="I76" i="10" s="1"/>
  <c r="C12" i="10"/>
  <c r="B12" i="10"/>
  <c r="C72" i="10" l="1"/>
  <c r="H18" i="10"/>
  <c r="F24" i="10"/>
  <c r="F33" i="10"/>
  <c r="H34" i="10"/>
  <c r="F47" i="10"/>
  <c r="H48" i="10"/>
  <c r="F51" i="10"/>
  <c r="H52" i="10"/>
  <c r="F55" i="10"/>
  <c r="H56" i="10"/>
  <c r="H58" i="10"/>
  <c r="H64" i="10"/>
  <c r="H70" i="10"/>
  <c r="F17" i="10"/>
  <c r="F21" i="10"/>
  <c r="F25" i="10"/>
  <c r="F13" i="10"/>
  <c r="H16" i="10"/>
  <c r="F32" i="10"/>
  <c r="H47" i="10"/>
  <c r="F50" i="10"/>
  <c r="H51" i="10"/>
  <c r="F54" i="10"/>
  <c r="H55" i="10"/>
  <c r="H22" i="10"/>
  <c r="H26" i="10"/>
  <c r="F16" i="10"/>
  <c r="H17" i="10"/>
  <c r="F20" i="10"/>
  <c r="H21" i="10"/>
  <c r="H25" i="10"/>
  <c r="F12" i="10"/>
  <c r="F14" i="10"/>
  <c r="F15" i="10"/>
  <c r="F19" i="10"/>
  <c r="H20" i="10"/>
  <c r="F23" i="10"/>
  <c r="H24" i="10"/>
  <c r="F27" i="10"/>
  <c r="H33" i="10"/>
  <c r="F46" i="10"/>
  <c r="H12" i="10"/>
  <c r="H15" i="10"/>
  <c r="F18" i="10"/>
  <c r="H19" i="10"/>
  <c r="F22" i="10"/>
  <c r="H23" i="10"/>
  <c r="F26" i="10"/>
  <c r="F31" i="10"/>
  <c r="F38" i="10"/>
  <c r="H39" i="10"/>
  <c r="F42" i="10"/>
  <c r="F45" i="10"/>
  <c r="H46" i="10"/>
  <c r="F49" i="10"/>
  <c r="H50" i="10"/>
  <c r="F53" i="10"/>
  <c r="H54" i="10"/>
  <c r="F57" i="10"/>
  <c r="F71" i="10"/>
  <c r="F41" i="10"/>
  <c r="F44" i="10"/>
  <c r="H45" i="10"/>
  <c r="F48" i="10"/>
  <c r="H49" i="10"/>
  <c r="F52" i="10"/>
  <c r="H53" i="10"/>
  <c r="F56" i="10"/>
  <c r="H57" i="10"/>
  <c r="F64" i="10"/>
  <c r="F70" i="10"/>
  <c r="H72" i="10" l="1"/>
  <c r="F72" i="10"/>
</calcChain>
</file>

<file path=xl/comments1.xml><?xml version="1.0" encoding="utf-8"?>
<comments xmlns="http://schemas.openxmlformats.org/spreadsheetml/2006/main">
  <authors>
    <author/>
  </authors>
  <commentList>
    <comment ref="D73" authorId="0" shapeId="0">
      <text>
        <r>
          <rPr>
            <sz val="10"/>
            <color rgb="FF000000"/>
            <rFont val="Calibri"/>
            <family val="2"/>
            <scheme val="minor"/>
          </rPr>
          <t>======
ID#AAABEO8oDfU
    (2024-01-26 03:32:48)
diisi jumlah terduga tuberkulosis</t>
        </r>
      </text>
    </comment>
    <comment ref="I75" authorId="0" shapeId="0">
      <text>
        <r>
          <rPr>
            <sz val="10"/>
            <color rgb="FF000000"/>
            <rFont val="Calibri"/>
            <family val="2"/>
            <scheme val="minor"/>
          </rPr>
          <t>======
ID#AAABEO8oDfQ
    (2024-01-26 03:32:48)
isi perkiraan jumlah insiden tuberkulosis</t>
        </r>
      </text>
    </comment>
  </commentList>
</comments>
</file>

<file path=xl/sharedStrings.xml><?xml version="1.0" encoding="utf-8"?>
<sst xmlns="http://schemas.openxmlformats.org/spreadsheetml/2006/main" count="63" uniqueCount="61">
  <si>
    <t>NO</t>
  </si>
  <si>
    <t>KECAMATAN</t>
  </si>
  <si>
    <t>LAKI-LAKI</t>
  </si>
  <si>
    <t>PEREMPUAN</t>
  </si>
  <si>
    <t>LAKI-LAKI + PEREMPUAN</t>
  </si>
  <si>
    <t>JUMLAH</t>
  </si>
  <si>
    <t>%</t>
  </si>
  <si>
    <t>JUMLAH (KAB/KOTA)</t>
  </si>
  <si>
    <t>Sumber : Bidang Pencegahan Pengendalian Penyakit dan Penyehatan Lingkungan (P3PL) Dinas Kesehatan Kota Pontianak</t>
  </si>
  <si>
    <t>TABEL 56</t>
  </si>
  <si>
    <t xml:space="preserve">JUMLAH TERDUGA TUBERKULOSIS, KASUS TUBERKULOSIS, KASUS TUBERKULOSIS ANAK, </t>
  </si>
  <si>
    <t>DAN TREATMENT COVERAGE (TC) MENURUT JENIS KELAMIN, KECAMATAN, DAN FASYANKES</t>
  </si>
  <si>
    <t>FASYANKES</t>
  </si>
  <si>
    <t>JUMLAH TERDUGA TUBERKULOSIS YANG MENDAPATKAN PELAYANAN SESUAI STANDAR</t>
  </si>
  <si>
    <t>JUMLAH SEMUA KASUS TUBERKULOSIS</t>
  </si>
  <si>
    <t>KASUS TUBERKULOSIS ANAK 0-14 TAHUN</t>
  </si>
  <si>
    <t>RSSA</t>
  </si>
  <si>
    <t>UPT. Klinik Utama Sungai Bangkong</t>
  </si>
  <si>
    <t>RS Promedika</t>
  </si>
  <si>
    <t>RS Mitra Medika</t>
  </si>
  <si>
    <t>Klinik Aisyiyah</t>
  </si>
  <si>
    <t>Klinik Anggrek</t>
  </si>
  <si>
    <t>Klinik Pelangi kasih</t>
  </si>
  <si>
    <t>Klinik DNA</t>
  </si>
  <si>
    <t>Klinik Pratam Al Hads</t>
  </si>
  <si>
    <t>DPM dr. Widi Raharjo</t>
  </si>
  <si>
    <t>Klink Pramita</t>
  </si>
  <si>
    <t>Klinik KF.0565 Jendral Urip</t>
  </si>
  <si>
    <t>RS Kota</t>
  </si>
  <si>
    <t>DPM dr. Karida Salim</t>
  </si>
  <si>
    <t>Klinik Dokter Keluarga</t>
  </si>
  <si>
    <t>RS Kharitas Bhakti</t>
  </si>
  <si>
    <t>RS Jeumpa</t>
  </si>
  <si>
    <t>RS Bhayangkara</t>
  </si>
  <si>
    <t>DPM dr. Abdul Salam</t>
  </si>
  <si>
    <t>Klinik Advent</t>
  </si>
  <si>
    <t>Klinik dr. Faisal Lubis Medika</t>
  </si>
  <si>
    <t>RSDS</t>
  </si>
  <si>
    <t>RS Nabasa</t>
  </si>
  <si>
    <t>RS UNTAN</t>
  </si>
  <si>
    <t>RS ABK</t>
  </si>
  <si>
    <t>RS Medika Djaya</t>
  </si>
  <si>
    <t>Klinik Utama Rawat Jalan Prodia PTK</t>
  </si>
  <si>
    <t>Klinik Pratama Untan</t>
  </si>
  <si>
    <t>Klinik Kimia Farma</t>
  </si>
  <si>
    <t>Klinik Polda Kalbar</t>
  </si>
  <si>
    <t>Klinik Apotek Vix Medika</t>
  </si>
  <si>
    <t>Klinik Khatulistiwa</t>
  </si>
  <si>
    <t>DPM dr. Saptiko</t>
  </si>
  <si>
    <t>RUTAN</t>
  </si>
  <si>
    <t>RS Yarsi</t>
  </si>
  <si>
    <t>RS Umum Daerah Pontura</t>
  </si>
  <si>
    <t>DPM dr. Marliun</t>
  </si>
  <si>
    <t xml:space="preserve">JUMLAH TERDUGA TUBERKULOSIS </t>
  </si>
  <si>
    <t>% ORANG TERDUGA TUBERKULOSIS (TBC) MENDAPATKAN PELAYANAN TUBERKULOSIS SESUAI STANDAR</t>
  </si>
  <si>
    <t xml:space="preserve">PERKIRAAN INSIDEN TUBERKULOSIS (DALAM ABSOLUT) </t>
  </si>
  <si>
    <t>TREATMENT COVERAGE (TC-%)</t>
  </si>
  <si>
    <t>CAKUPAN PENEMUAN KASUS TUBERKULOSIS ANAK (%)</t>
  </si>
  <si>
    <t>Keterangan: Jumlah pasien adalah seluruh pasien tuberkulosis yang ada di wilayah kerja puskesmas tersebut termasuk pasien yang ditemukan di RS, BBKPM/BPKPM/BP4, Lembaga Pemasyarakatan, Rumah Tahanan, Dokter Praktek Mandiri, Klinik dll</t>
  </si>
  <si>
    <t>KOTA PONTIANAK</t>
  </si>
  <si>
    <t>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</si>
</sst>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0.0"/>
    <numFmt numFmtId="168" formatCode="_(* #,##0_);_(* \(#,##0\);_(* &quot;-&quot;??_);_(@_)"/>
    <numFmt numFmtId="169" formatCode="_(* #,##0.0_);_(* \(#,##0.0\);_(* &quot;-&quot;_);_(@_)"/>
  </numFmts>
  <fonts count="13" x14ac:knownFonts="1">
    <font>
      <sz val="10"/>
      <color rgb="FF000000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0" fontId="9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12" fillId="0" borderId="0" applyFill="0" applyProtection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/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37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4" xfId="0" applyFont="1" applyBorder="1"/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0" fillId="0" borderId="0" xfId="0" applyFont="1" applyAlignment="1"/>
    <xf numFmtId="0" fontId="4" fillId="0" borderId="7" xfId="0" applyFont="1" applyBorder="1"/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3" xfId="5"/>
    <cellStyle name="Normal 3" xfId="3"/>
    <cellStyle name="Normal 4" xfId="2"/>
    <cellStyle name="Normal 5" xfId="6"/>
    <cellStyle name="Normal 72" xfId="4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RAT%20YANG%20SEKAR%20BUAT\laporan%20ibu%20editan%20ssk\laporan%20ibu%20januari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4.%20File%202024\Profil%202023\Cetak%20Profil%20Kesehatan%202023\Template%20Profil%20Kesehatan%20Kota%20Pontianak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ahuluan"/>
      <sheetName val="Lamp 1 (ANC)"/>
      <sheetName val="Lamp 2 (Persalinan &amp; Nifas)"/>
      <sheetName val="Lamp 3 (Sarana)"/>
      <sheetName val="Lamp 4 (Kematian MN)"/>
      <sheetName val="Lamp 5 (Terkini) (1)"/>
      <sheetName val="lamp 5 (terkini)(2)"/>
      <sheetName val="Lamp 6 (KB)"/>
      <sheetName val="Lamp 7 (Kespro)"/>
      <sheetName val=" Data Kematian IBU 1"/>
      <sheetName val="Rumus"/>
      <sheetName val="Rekapitulasi"/>
      <sheetName val="B04"/>
      <sheetName val="anak"/>
    </sheetNames>
    <sheetDataSet>
      <sheetData sheetId="0">
        <row r="4">
          <cell r="F4" t="str">
            <v>PONTIANAK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Resume"/>
    </sheetNames>
    <sheetDataSet>
      <sheetData sheetId="0">
        <row r="5">
          <cell r="F5" t="str">
            <v>PONTIANAK</v>
          </cell>
        </row>
      </sheetData>
      <sheetData sheetId="1">
        <row r="10">
          <cell r="E10">
            <v>55983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9">
          <cell r="B9" t="str">
            <v>Pontianak Kota</v>
          </cell>
          <cell r="C9" t="str">
            <v>Kampung Bali</v>
          </cell>
        </row>
        <row r="10">
          <cell r="C10" t="str">
            <v>Alianyang</v>
          </cell>
        </row>
        <row r="11">
          <cell r="C11" t="str">
            <v>Pal III</v>
          </cell>
        </row>
        <row r="12">
          <cell r="C12" t="str">
            <v>Karya Mulia</v>
          </cell>
        </row>
        <row r="13">
          <cell r="B13" t="str">
            <v>Pontianak Barat</v>
          </cell>
          <cell r="C13" t="str">
            <v>Perum I</v>
          </cell>
        </row>
        <row r="14">
          <cell r="C14" t="str">
            <v>Perum II</v>
          </cell>
        </row>
        <row r="15">
          <cell r="C15" t="str">
            <v>KomYos</v>
          </cell>
        </row>
        <row r="16">
          <cell r="C16" t="str">
            <v>Pal V</v>
          </cell>
        </row>
        <row r="17">
          <cell r="B17" t="str">
            <v>Pontianak Selatan</v>
          </cell>
          <cell r="C17" t="str">
            <v>Gg. Sehat</v>
          </cell>
        </row>
        <row r="18">
          <cell r="C18" t="str">
            <v>Purnama</v>
          </cell>
        </row>
        <row r="19">
          <cell r="B19" t="str">
            <v>Pontianak Tenggara</v>
          </cell>
          <cell r="C19" t="str">
            <v>Kp. Bangka</v>
          </cell>
        </row>
        <row r="20">
          <cell r="C20" t="str">
            <v>Paris II</v>
          </cell>
        </row>
        <row r="21">
          <cell r="B21" t="str">
            <v>Pontianak Timur</v>
          </cell>
          <cell r="C21" t="str">
            <v>Saigon</v>
          </cell>
        </row>
        <row r="22">
          <cell r="B22" t="str">
            <v xml:space="preserve"> </v>
          </cell>
          <cell r="C22" t="str">
            <v>Kp. Dalam</v>
          </cell>
        </row>
        <row r="23">
          <cell r="C23" t="str">
            <v>Tambelan Sampit</v>
          </cell>
        </row>
        <row r="24">
          <cell r="C24" t="str">
            <v>Banjar Serasan</v>
          </cell>
        </row>
        <row r="25">
          <cell r="C25" t="str">
            <v>Tanjung Hulu</v>
          </cell>
        </row>
        <row r="26">
          <cell r="C26" t="str">
            <v>Parit Mayor</v>
          </cell>
        </row>
        <row r="27">
          <cell r="B27" t="str">
            <v>Pontianak Utara</v>
          </cell>
          <cell r="C27" t="str">
            <v>Siantan Hilir</v>
          </cell>
        </row>
        <row r="28">
          <cell r="C28" t="str">
            <v>Siantan Tengah</v>
          </cell>
        </row>
        <row r="29">
          <cell r="C29" t="str">
            <v>Siantan Hulu</v>
          </cell>
        </row>
        <row r="30">
          <cell r="C30" t="str">
            <v>Telaga Biru</v>
          </cell>
        </row>
        <row r="31">
          <cell r="C31" t="str">
            <v>Khatulistiwa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5">
          <cell r="D35">
            <v>5453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Z1037"/>
  <sheetViews>
    <sheetView tabSelected="1" view="pageBreakPreview" topLeftCell="A4" zoomScale="85" zoomScaleNormal="100" zoomScaleSheetLayoutView="85" workbookViewId="0">
      <pane xSplit="3" ySplit="8" topLeftCell="D12" activePane="bottomRight" state="frozen"/>
      <selection activeCell="A4" sqref="A4"/>
      <selection pane="topRight" activeCell="D4" sqref="D4"/>
      <selection pane="bottomLeft" activeCell="A12" sqref="A12"/>
      <selection pane="bottomRight" activeCell="A4" sqref="A4:J4"/>
    </sheetView>
  </sheetViews>
  <sheetFormatPr defaultColWidth="12.5703125" defaultRowHeight="15" customHeight="1" x14ac:dyDescent="0.2"/>
  <cols>
    <col min="1" max="1" width="5.7109375" style="7" customWidth="1"/>
    <col min="2" max="2" width="22.7109375" style="7" customWidth="1"/>
    <col min="3" max="3" width="36.28515625" style="7" customWidth="1"/>
    <col min="4" max="10" width="23.42578125" style="7" customWidth="1"/>
    <col min="11" max="11" width="16.85546875" style="7" customWidth="1"/>
    <col min="12" max="26" width="8" style="7" customWidth="1"/>
    <col min="27" max="16384" width="12.5703125" style="7"/>
  </cols>
  <sheetData>
    <row r="1" spans="1:26" ht="15.75" customHeight="1" x14ac:dyDescent="0.2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 x14ac:dyDescent="0.2">
      <c r="A3" s="31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.5" customHeight="1" x14ac:dyDescent="0.2">
      <c r="A4" s="31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6.5" customHeight="1" x14ac:dyDescent="0.2">
      <c r="A5" s="31" t="s">
        <v>59</v>
      </c>
      <c r="B5" s="31"/>
      <c r="C5" s="31"/>
      <c r="D5" s="31"/>
      <c r="E5" s="31"/>
      <c r="F5" s="31"/>
      <c r="G5" s="31"/>
      <c r="H5" s="31"/>
      <c r="I5" s="31"/>
      <c r="J5" s="3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6.5" customHeight="1" x14ac:dyDescent="0.2">
      <c r="A6" s="31" t="s">
        <v>60</v>
      </c>
      <c r="B6" s="31"/>
      <c r="C6" s="31"/>
      <c r="D6" s="31"/>
      <c r="E6" s="31"/>
      <c r="F6" s="31"/>
      <c r="G6" s="31"/>
      <c r="H6" s="31"/>
      <c r="I6" s="31"/>
      <c r="J6" s="3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" customHeight="1" x14ac:dyDescent="0.2">
      <c r="A7" s="13"/>
      <c r="B7" s="13"/>
      <c r="C7" s="13"/>
      <c r="D7" s="13"/>
      <c r="E7" s="13"/>
      <c r="F7" s="13"/>
      <c r="G7" s="13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2.25" customHeight="1" x14ac:dyDescent="0.2">
      <c r="A8" s="34" t="s">
        <v>0</v>
      </c>
      <c r="B8" s="34" t="s">
        <v>1</v>
      </c>
      <c r="C8" s="34" t="s">
        <v>12</v>
      </c>
      <c r="D8" s="43" t="s">
        <v>13</v>
      </c>
      <c r="E8" s="35" t="s">
        <v>14</v>
      </c>
      <c r="F8" s="38"/>
      <c r="G8" s="38"/>
      <c r="H8" s="38"/>
      <c r="I8" s="36"/>
      <c r="J8" s="40" t="s">
        <v>15</v>
      </c>
      <c r="K8" s="1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2.25" customHeight="1" x14ac:dyDescent="0.2">
      <c r="A9" s="32"/>
      <c r="B9" s="32"/>
      <c r="C9" s="32"/>
      <c r="D9" s="32"/>
      <c r="E9" s="39" t="s">
        <v>2</v>
      </c>
      <c r="F9" s="36"/>
      <c r="G9" s="39" t="s">
        <v>3</v>
      </c>
      <c r="H9" s="36"/>
      <c r="I9" s="43" t="s">
        <v>4</v>
      </c>
      <c r="J9" s="32"/>
      <c r="K9" s="1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2.25" customHeight="1" x14ac:dyDescent="0.2">
      <c r="A10" s="33"/>
      <c r="B10" s="33"/>
      <c r="C10" s="33"/>
      <c r="D10" s="33"/>
      <c r="E10" s="14" t="s">
        <v>5</v>
      </c>
      <c r="F10" s="8" t="s">
        <v>6</v>
      </c>
      <c r="G10" s="14" t="s">
        <v>5</v>
      </c>
      <c r="H10" s="8" t="s">
        <v>6</v>
      </c>
      <c r="I10" s="33"/>
      <c r="J10" s="33"/>
      <c r="K10" s="1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2">
      <c r="A12" s="3">
        <v>1</v>
      </c>
      <c r="B12" s="11" t="str">
        <f>'[2]9'!B9</f>
        <v>Pontianak Kota</v>
      </c>
      <c r="C12" s="11" t="str">
        <f>'[2]9'!C9</f>
        <v>Kampung Bali</v>
      </c>
      <c r="D12" s="15">
        <v>162</v>
      </c>
      <c r="E12" s="15">
        <v>21</v>
      </c>
      <c r="F12" s="16">
        <f t="shared" ref="F12:F14" si="0">IFERROR(E12/I12*100,0)</f>
        <v>58.333333333333336</v>
      </c>
      <c r="G12" s="15">
        <v>15</v>
      </c>
      <c r="H12" s="16">
        <f t="shared" ref="H12:H14" si="1">IFERROR(G12/I12*100,0)</f>
        <v>41.666666666666671</v>
      </c>
      <c r="I12" s="15">
        <f t="shared" ref="I12:I71" si="2">SUM(E12,G12)</f>
        <v>36</v>
      </c>
      <c r="J12" s="15">
        <v>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 x14ac:dyDescent="0.2">
      <c r="A13" s="3">
        <v>2</v>
      </c>
      <c r="B13" s="11"/>
      <c r="C13" s="11" t="str">
        <f>'[2]9'!C10</f>
        <v>Alianyang</v>
      </c>
      <c r="D13" s="17">
        <v>211</v>
      </c>
      <c r="E13" s="17">
        <v>36</v>
      </c>
      <c r="F13" s="16">
        <f t="shared" si="0"/>
        <v>67.924528301886795</v>
      </c>
      <c r="G13" s="17">
        <v>17</v>
      </c>
      <c r="H13" s="16">
        <f t="shared" si="1"/>
        <v>32.075471698113205</v>
      </c>
      <c r="I13" s="15">
        <f t="shared" si="2"/>
        <v>53</v>
      </c>
      <c r="J13" s="17">
        <v>17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">
      <c r="A14" s="3">
        <v>3</v>
      </c>
      <c r="B14" s="11"/>
      <c r="C14" s="11" t="str">
        <f>'[2]9'!C11</f>
        <v>Pal III</v>
      </c>
      <c r="D14" s="17">
        <v>366</v>
      </c>
      <c r="E14" s="17">
        <v>35</v>
      </c>
      <c r="F14" s="16">
        <f t="shared" si="0"/>
        <v>70</v>
      </c>
      <c r="G14" s="17">
        <v>15</v>
      </c>
      <c r="H14" s="16">
        <f t="shared" si="1"/>
        <v>30</v>
      </c>
      <c r="I14" s="15">
        <f t="shared" si="2"/>
        <v>50</v>
      </c>
      <c r="J14" s="17">
        <v>18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2">
      <c r="A15" s="3">
        <v>4</v>
      </c>
      <c r="B15" s="11"/>
      <c r="C15" s="11" t="str">
        <f>'[2]9'!C12</f>
        <v>Karya Mulia</v>
      </c>
      <c r="D15" s="15">
        <v>257</v>
      </c>
      <c r="E15" s="15">
        <v>12</v>
      </c>
      <c r="F15" s="16">
        <f t="shared" ref="F15:F27" si="3">IFERROR(E15/$I$15*100,0)</f>
        <v>57.142857142857139</v>
      </c>
      <c r="G15" s="18">
        <v>9</v>
      </c>
      <c r="H15" s="16">
        <f t="shared" ref="H15:H27" si="4">IFERROR(G15/$I$15*100,0)</f>
        <v>42.857142857142854</v>
      </c>
      <c r="I15" s="15">
        <f t="shared" si="2"/>
        <v>21</v>
      </c>
      <c r="J15" s="15">
        <v>7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2">
      <c r="A16" s="3">
        <v>5</v>
      </c>
      <c r="B16" s="11"/>
      <c r="C16" s="11" t="s">
        <v>16</v>
      </c>
      <c r="D16" s="15">
        <v>476</v>
      </c>
      <c r="E16" s="15">
        <v>120</v>
      </c>
      <c r="F16" s="16">
        <f t="shared" si="3"/>
        <v>571.42857142857144</v>
      </c>
      <c r="G16" s="18">
        <v>81</v>
      </c>
      <c r="H16" s="16">
        <f t="shared" si="4"/>
        <v>385.71428571428572</v>
      </c>
      <c r="I16" s="15">
        <f t="shared" si="2"/>
        <v>201</v>
      </c>
      <c r="J16" s="15">
        <v>52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x14ac:dyDescent="0.2">
      <c r="A17" s="3">
        <v>6</v>
      </c>
      <c r="B17" s="11"/>
      <c r="C17" s="11" t="s">
        <v>17</v>
      </c>
      <c r="D17" s="15">
        <v>8</v>
      </c>
      <c r="E17" s="15">
        <v>0</v>
      </c>
      <c r="F17" s="16">
        <f t="shared" si="3"/>
        <v>0</v>
      </c>
      <c r="G17" s="18">
        <v>0</v>
      </c>
      <c r="H17" s="16">
        <f t="shared" si="4"/>
        <v>0</v>
      </c>
      <c r="I17" s="15">
        <f t="shared" si="2"/>
        <v>0</v>
      </c>
      <c r="J17" s="15"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2">
      <c r="A18" s="3">
        <v>7</v>
      </c>
      <c r="B18" s="11"/>
      <c r="C18" s="11" t="s">
        <v>18</v>
      </c>
      <c r="D18" s="15">
        <v>11</v>
      </c>
      <c r="E18" s="15">
        <v>0</v>
      </c>
      <c r="F18" s="16">
        <f t="shared" si="3"/>
        <v>0</v>
      </c>
      <c r="G18" s="18">
        <v>0</v>
      </c>
      <c r="H18" s="16">
        <f t="shared" si="4"/>
        <v>0</v>
      </c>
      <c r="I18" s="15">
        <f t="shared" si="2"/>
        <v>0</v>
      </c>
      <c r="J18" s="15"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2">
      <c r="A19" s="3">
        <v>8</v>
      </c>
      <c r="B19" s="11"/>
      <c r="C19" s="11" t="s">
        <v>19</v>
      </c>
      <c r="D19" s="15">
        <v>259</v>
      </c>
      <c r="E19" s="15">
        <v>9</v>
      </c>
      <c r="F19" s="16">
        <f t="shared" si="3"/>
        <v>42.857142857142854</v>
      </c>
      <c r="G19" s="18">
        <v>4</v>
      </c>
      <c r="H19" s="16">
        <f t="shared" si="4"/>
        <v>19.047619047619047</v>
      </c>
      <c r="I19" s="15">
        <f t="shared" si="2"/>
        <v>13</v>
      </c>
      <c r="J19" s="15">
        <v>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2">
      <c r="A20" s="3">
        <v>9</v>
      </c>
      <c r="B20" s="11"/>
      <c r="C20" s="11" t="s">
        <v>20</v>
      </c>
      <c r="D20" s="15">
        <v>2</v>
      </c>
      <c r="E20" s="15">
        <v>0</v>
      </c>
      <c r="F20" s="16">
        <f t="shared" si="3"/>
        <v>0</v>
      </c>
      <c r="G20" s="18">
        <v>0</v>
      </c>
      <c r="H20" s="16">
        <f t="shared" si="4"/>
        <v>0</v>
      </c>
      <c r="I20" s="15">
        <f t="shared" si="2"/>
        <v>0</v>
      </c>
      <c r="J20" s="15"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2">
      <c r="A21" s="3">
        <v>10</v>
      </c>
      <c r="B21" s="11"/>
      <c r="C21" s="11" t="s">
        <v>21</v>
      </c>
      <c r="D21" s="15">
        <v>5</v>
      </c>
      <c r="E21" s="15">
        <v>0</v>
      </c>
      <c r="F21" s="16">
        <f t="shared" si="3"/>
        <v>0</v>
      </c>
      <c r="G21" s="18">
        <v>0</v>
      </c>
      <c r="H21" s="16">
        <f t="shared" si="4"/>
        <v>0</v>
      </c>
      <c r="I21" s="15">
        <f t="shared" si="2"/>
        <v>0</v>
      </c>
      <c r="J21" s="15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2">
      <c r="A22" s="3">
        <v>11</v>
      </c>
      <c r="B22" s="11"/>
      <c r="C22" s="11" t="s">
        <v>22</v>
      </c>
      <c r="D22" s="15">
        <v>6</v>
      </c>
      <c r="E22" s="15">
        <v>1</v>
      </c>
      <c r="F22" s="16">
        <f t="shared" si="3"/>
        <v>4.7619047619047619</v>
      </c>
      <c r="G22" s="18">
        <v>3</v>
      </c>
      <c r="H22" s="16">
        <f t="shared" si="4"/>
        <v>14.285714285714285</v>
      </c>
      <c r="I22" s="15">
        <f t="shared" si="2"/>
        <v>4</v>
      </c>
      <c r="J22" s="15">
        <v>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2">
      <c r="A23" s="3">
        <v>12</v>
      </c>
      <c r="B23" s="11"/>
      <c r="C23" s="11" t="s">
        <v>23</v>
      </c>
      <c r="D23" s="15">
        <v>14</v>
      </c>
      <c r="E23" s="15">
        <v>0</v>
      </c>
      <c r="F23" s="16">
        <f t="shared" si="3"/>
        <v>0</v>
      </c>
      <c r="G23" s="18">
        <v>0</v>
      </c>
      <c r="H23" s="16">
        <f t="shared" si="4"/>
        <v>0</v>
      </c>
      <c r="I23" s="15">
        <f t="shared" si="2"/>
        <v>0</v>
      </c>
      <c r="J23" s="15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 x14ac:dyDescent="0.2">
      <c r="A24" s="3">
        <v>13</v>
      </c>
      <c r="B24" s="11"/>
      <c r="C24" s="11" t="s">
        <v>24</v>
      </c>
      <c r="D24" s="15">
        <v>3</v>
      </c>
      <c r="E24" s="15">
        <v>0</v>
      </c>
      <c r="F24" s="16">
        <f t="shared" si="3"/>
        <v>0</v>
      </c>
      <c r="G24" s="18">
        <v>0</v>
      </c>
      <c r="H24" s="16">
        <f t="shared" si="4"/>
        <v>0</v>
      </c>
      <c r="I24" s="15">
        <f t="shared" si="2"/>
        <v>0</v>
      </c>
      <c r="J24" s="15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2">
      <c r="A25" s="3">
        <v>14</v>
      </c>
      <c r="B25" s="11"/>
      <c r="C25" s="11" t="s">
        <v>25</v>
      </c>
      <c r="D25" s="15">
        <v>4</v>
      </c>
      <c r="E25" s="15">
        <v>0</v>
      </c>
      <c r="F25" s="16">
        <f t="shared" si="3"/>
        <v>0</v>
      </c>
      <c r="G25" s="18">
        <v>0</v>
      </c>
      <c r="H25" s="16">
        <f t="shared" si="4"/>
        <v>0</v>
      </c>
      <c r="I25" s="15">
        <f t="shared" si="2"/>
        <v>0</v>
      </c>
      <c r="J25" s="15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2">
      <c r="A26" s="3">
        <v>15</v>
      </c>
      <c r="B26" s="11"/>
      <c r="C26" s="11" t="s">
        <v>26</v>
      </c>
      <c r="D26" s="15">
        <v>32</v>
      </c>
      <c r="E26" s="15">
        <v>0</v>
      </c>
      <c r="F26" s="16">
        <f t="shared" si="3"/>
        <v>0</v>
      </c>
      <c r="G26" s="18">
        <v>0</v>
      </c>
      <c r="H26" s="16">
        <f t="shared" si="4"/>
        <v>0</v>
      </c>
      <c r="I26" s="15">
        <f t="shared" si="2"/>
        <v>0</v>
      </c>
      <c r="J26" s="1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x14ac:dyDescent="0.2">
      <c r="A27" s="3">
        <v>16</v>
      </c>
      <c r="B27" s="11"/>
      <c r="C27" s="11" t="s">
        <v>27</v>
      </c>
      <c r="D27" s="15">
        <v>1</v>
      </c>
      <c r="E27" s="15">
        <v>0</v>
      </c>
      <c r="F27" s="16">
        <f t="shared" si="3"/>
        <v>0</v>
      </c>
      <c r="G27" s="18">
        <v>0</v>
      </c>
      <c r="H27" s="16">
        <f t="shared" si="4"/>
        <v>0</v>
      </c>
      <c r="I27" s="15">
        <f t="shared" si="2"/>
        <v>0</v>
      </c>
      <c r="J27" s="1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2">
      <c r="A28" s="3">
        <v>17</v>
      </c>
      <c r="B28" s="11" t="str">
        <f>'[2]9'!B13</f>
        <v>Pontianak Barat</v>
      </c>
      <c r="C28" s="11" t="str">
        <f>'[2]9'!C13</f>
        <v>Perum I</v>
      </c>
      <c r="D28" s="15">
        <v>746</v>
      </c>
      <c r="E28" s="15">
        <v>61</v>
      </c>
      <c r="F28" s="16">
        <f t="shared" ref="F28:F30" si="5">IFERROR(E28/I28*100,0)</f>
        <v>77.215189873417728</v>
      </c>
      <c r="G28" s="18">
        <v>18</v>
      </c>
      <c r="H28" s="16">
        <f t="shared" ref="H28:H30" si="6">IFERROR(G28/I28*100,0)</f>
        <v>22.784810126582279</v>
      </c>
      <c r="I28" s="15">
        <f t="shared" si="2"/>
        <v>79</v>
      </c>
      <c r="J28" s="15">
        <v>13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2">
      <c r="A29" s="3">
        <v>18</v>
      </c>
      <c r="B29" s="11"/>
      <c r="C29" s="11" t="str">
        <f>'[2]9'!C14</f>
        <v>Perum II</v>
      </c>
      <c r="D29" s="15">
        <v>338</v>
      </c>
      <c r="E29" s="15">
        <v>42</v>
      </c>
      <c r="F29" s="16">
        <f t="shared" si="5"/>
        <v>60</v>
      </c>
      <c r="G29" s="18">
        <v>28</v>
      </c>
      <c r="H29" s="16">
        <f t="shared" si="6"/>
        <v>40</v>
      </c>
      <c r="I29" s="15">
        <f t="shared" si="2"/>
        <v>70</v>
      </c>
      <c r="J29" s="15">
        <v>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2">
      <c r="A30" s="3">
        <v>19</v>
      </c>
      <c r="B30" s="11"/>
      <c r="C30" s="11" t="str">
        <f>'[2]9'!C15</f>
        <v>KomYos</v>
      </c>
      <c r="D30" s="15">
        <v>299</v>
      </c>
      <c r="E30" s="15">
        <v>31</v>
      </c>
      <c r="F30" s="16">
        <f t="shared" si="5"/>
        <v>67.391304347826093</v>
      </c>
      <c r="G30" s="18">
        <v>15</v>
      </c>
      <c r="H30" s="16">
        <f t="shared" si="6"/>
        <v>32.608695652173914</v>
      </c>
      <c r="I30" s="15">
        <f t="shared" si="2"/>
        <v>46</v>
      </c>
      <c r="J30" s="15">
        <v>11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x14ac:dyDescent="0.2">
      <c r="A31" s="3">
        <v>20</v>
      </c>
      <c r="B31" s="11"/>
      <c r="C31" s="11" t="str">
        <f>'[2]9'!C16</f>
        <v>Pal V</v>
      </c>
      <c r="D31" s="15">
        <v>104</v>
      </c>
      <c r="E31" s="15">
        <v>12</v>
      </c>
      <c r="F31" s="16">
        <f t="shared" ref="F31:F34" si="7">IFERROR(E31/$I$31*100,0)</f>
        <v>66.666666666666657</v>
      </c>
      <c r="G31" s="18">
        <v>6</v>
      </c>
      <c r="H31" s="16">
        <f t="shared" ref="H31:H34" si="8">IFERROR(G31/$I$31*100,0)</f>
        <v>33.333333333333329</v>
      </c>
      <c r="I31" s="15">
        <f t="shared" si="2"/>
        <v>18</v>
      </c>
      <c r="J31" s="15">
        <v>4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2">
      <c r="A32" s="3">
        <v>21</v>
      </c>
      <c r="B32" s="11"/>
      <c r="C32" s="11" t="s">
        <v>28</v>
      </c>
      <c r="D32" s="15">
        <v>1086</v>
      </c>
      <c r="E32" s="15">
        <v>96</v>
      </c>
      <c r="F32" s="16">
        <f t="shared" si="7"/>
        <v>533.33333333333326</v>
      </c>
      <c r="G32" s="18">
        <v>67</v>
      </c>
      <c r="H32" s="16">
        <f t="shared" si="8"/>
        <v>372.22222222222223</v>
      </c>
      <c r="I32" s="15">
        <f t="shared" si="2"/>
        <v>163</v>
      </c>
      <c r="J32" s="15">
        <v>85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 x14ac:dyDescent="0.2">
      <c r="A33" s="3">
        <v>22</v>
      </c>
      <c r="B33" s="11"/>
      <c r="C33" s="11" t="s">
        <v>29</v>
      </c>
      <c r="D33" s="15">
        <v>42</v>
      </c>
      <c r="E33" s="15">
        <v>0</v>
      </c>
      <c r="F33" s="16">
        <f t="shared" si="7"/>
        <v>0</v>
      </c>
      <c r="G33" s="18">
        <v>0</v>
      </c>
      <c r="H33" s="16">
        <f t="shared" si="8"/>
        <v>0</v>
      </c>
      <c r="I33" s="15">
        <f t="shared" si="2"/>
        <v>0</v>
      </c>
      <c r="J33" s="15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2">
      <c r="A34" s="3">
        <v>23</v>
      </c>
      <c r="B34" s="11"/>
      <c r="C34" s="11" t="s">
        <v>30</v>
      </c>
      <c r="D34" s="15">
        <v>4</v>
      </c>
      <c r="E34" s="15">
        <v>0</v>
      </c>
      <c r="F34" s="16">
        <f t="shared" si="7"/>
        <v>0</v>
      </c>
      <c r="G34" s="18">
        <v>0</v>
      </c>
      <c r="H34" s="16">
        <f t="shared" si="8"/>
        <v>0</v>
      </c>
      <c r="I34" s="15">
        <f t="shared" si="2"/>
        <v>0</v>
      </c>
      <c r="J34" s="15"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 x14ac:dyDescent="0.2">
      <c r="A35" s="3">
        <v>24</v>
      </c>
      <c r="B35" s="11" t="str">
        <f>'[2]9'!B17</f>
        <v>Pontianak Selatan</v>
      </c>
      <c r="C35" s="11" t="str">
        <f>'[2]9'!C17</f>
        <v>Gg. Sehat</v>
      </c>
      <c r="D35" s="15">
        <v>316</v>
      </c>
      <c r="E35" s="15">
        <v>28</v>
      </c>
      <c r="F35" s="16">
        <f>IFERROR(E35/I35*100,0)</f>
        <v>58.333333333333336</v>
      </c>
      <c r="G35" s="18">
        <v>20</v>
      </c>
      <c r="H35" s="16">
        <f>IFERROR(G35/I35*100,0)</f>
        <v>41.666666666666671</v>
      </c>
      <c r="I35" s="15">
        <f t="shared" si="2"/>
        <v>48</v>
      </c>
      <c r="J35" s="15">
        <v>10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 x14ac:dyDescent="0.2">
      <c r="A36" s="3">
        <v>25</v>
      </c>
      <c r="B36" s="11"/>
      <c r="C36" s="11" t="str">
        <f>'[2]9'!C18</f>
        <v>Purnama</v>
      </c>
      <c r="D36" s="15">
        <v>294</v>
      </c>
      <c r="E36" s="15">
        <v>37</v>
      </c>
      <c r="F36" s="16">
        <f t="shared" ref="F36:F42" si="9">IFERROR(E36/$I$36*100,0)</f>
        <v>68.518518518518519</v>
      </c>
      <c r="G36" s="18">
        <v>17</v>
      </c>
      <c r="H36" s="16">
        <f t="shared" ref="H36:H42" si="10">IFERROR(G36/$I$36*100,0)</f>
        <v>31.481481481481481</v>
      </c>
      <c r="I36" s="15">
        <f t="shared" si="2"/>
        <v>54</v>
      </c>
      <c r="J36" s="15">
        <v>9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 x14ac:dyDescent="0.2">
      <c r="A37" s="3">
        <v>26</v>
      </c>
      <c r="B37" s="11"/>
      <c r="C37" s="11" t="s">
        <v>31</v>
      </c>
      <c r="D37" s="15">
        <v>164</v>
      </c>
      <c r="E37" s="15">
        <v>4</v>
      </c>
      <c r="F37" s="16">
        <f t="shared" si="9"/>
        <v>7.4074074074074066</v>
      </c>
      <c r="G37" s="18">
        <v>7</v>
      </c>
      <c r="H37" s="16">
        <f t="shared" si="10"/>
        <v>12.962962962962962</v>
      </c>
      <c r="I37" s="15">
        <f t="shared" si="2"/>
        <v>11</v>
      </c>
      <c r="J37" s="15">
        <v>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 x14ac:dyDescent="0.2">
      <c r="A38" s="3">
        <v>27</v>
      </c>
      <c r="B38" s="11"/>
      <c r="C38" s="11" t="s">
        <v>32</v>
      </c>
      <c r="D38" s="15">
        <v>0</v>
      </c>
      <c r="E38" s="15">
        <v>0</v>
      </c>
      <c r="F38" s="16">
        <f t="shared" si="9"/>
        <v>0</v>
      </c>
      <c r="G38" s="18">
        <v>0</v>
      </c>
      <c r="H38" s="16">
        <f t="shared" si="10"/>
        <v>0</v>
      </c>
      <c r="I38" s="15">
        <f t="shared" si="2"/>
        <v>0</v>
      </c>
      <c r="J38" s="15"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 x14ac:dyDescent="0.2">
      <c r="A39" s="3">
        <v>28</v>
      </c>
      <c r="B39" s="11"/>
      <c r="C39" s="11" t="s">
        <v>33</v>
      </c>
      <c r="D39" s="15">
        <v>497</v>
      </c>
      <c r="E39" s="15">
        <v>103</v>
      </c>
      <c r="F39" s="16">
        <f t="shared" si="9"/>
        <v>190.74074074074073</v>
      </c>
      <c r="G39" s="18">
        <v>74</v>
      </c>
      <c r="H39" s="16">
        <f t="shared" si="10"/>
        <v>137.03703703703704</v>
      </c>
      <c r="I39" s="15">
        <f t="shared" si="2"/>
        <v>177</v>
      </c>
      <c r="J39" s="15">
        <v>80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 x14ac:dyDescent="0.2">
      <c r="A40" s="3">
        <v>29</v>
      </c>
      <c r="B40" s="11"/>
      <c r="C40" s="11" t="s">
        <v>34</v>
      </c>
      <c r="D40" s="15">
        <v>176</v>
      </c>
      <c r="E40" s="15">
        <v>28</v>
      </c>
      <c r="F40" s="16">
        <f t="shared" si="9"/>
        <v>51.851851851851848</v>
      </c>
      <c r="G40" s="18">
        <v>14</v>
      </c>
      <c r="H40" s="16">
        <f t="shared" si="10"/>
        <v>25.925925925925924</v>
      </c>
      <c r="I40" s="15">
        <f t="shared" si="2"/>
        <v>42</v>
      </c>
      <c r="J40" s="15"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 x14ac:dyDescent="0.2">
      <c r="A41" s="3">
        <v>30</v>
      </c>
      <c r="B41" s="11"/>
      <c r="C41" s="11" t="s">
        <v>35</v>
      </c>
      <c r="D41" s="15">
        <v>4</v>
      </c>
      <c r="E41" s="15">
        <v>1</v>
      </c>
      <c r="F41" s="16">
        <f t="shared" si="9"/>
        <v>1.8518518518518516</v>
      </c>
      <c r="G41" s="18">
        <v>1</v>
      </c>
      <c r="H41" s="16">
        <f t="shared" si="10"/>
        <v>1.8518518518518516</v>
      </c>
      <c r="I41" s="15">
        <f t="shared" si="2"/>
        <v>2</v>
      </c>
      <c r="J41" s="15"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 x14ac:dyDescent="0.2">
      <c r="A42" s="3">
        <v>31</v>
      </c>
      <c r="B42" s="11"/>
      <c r="C42" s="11" t="s">
        <v>36</v>
      </c>
      <c r="D42" s="15">
        <v>2</v>
      </c>
      <c r="E42" s="15">
        <v>0</v>
      </c>
      <c r="F42" s="16">
        <f t="shared" si="9"/>
        <v>0</v>
      </c>
      <c r="G42" s="18">
        <v>0</v>
      </c>
      <c r="H42" s="16">
        <f t="shared" si="10"/>
        <v>0</v>
      </c>
      <c r="I42" s="15">
        <f t="shared" si="2"/>
        <v>0</v>
      </c>
      <c r="J42" s="15"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 x14ac:dyDescent="0.2">
      <c r="A43" s="3">
        <v>32</v>
      </c>
      <c r="B43" s="11" t="str">
        <f>'[2]9'!B19</f>
        <v>Pontianak Tenggara</v>
      </c>
      <c r="C43" s="11" t="str">
        <f>'[2]9'!C19</f>
        <v>Kp. Bangka</v>
      </c>
      <c r="D43" s="15">
        <v>267</v>
      </c>
      <c r="E43" s="15">
        <v>21</v>
      </c>
      <c r="F43" s="16">
        <f>IFERROR(E43/I43*100,0)</f>
        <v>58.333333333333336</v>
      </c>
      <c r="G43" s="18">
        <v>15</v>
      </c>
      <c r="H43" s="16">
        <f>IFERROR(G43/I43*100,0)</f>
        <v>41.666666666666671</v>
      </c>
      <c r="I43" s="15">
        <f t="shared" si="2"/>
        <v>36</v>
      </c>
      <c r="J43" s="15">
        <v>9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 x14ac:dyDescent="0.2">
      <c r="A44" s="3">
        <v>33</v>
      </c>
      <c r="B44" s="11"/>
      <c r="C44" s="11" t="str">
        <f>'[2]9'!C20</f>
        <v>Paris II</v>
      </c>
      <c r="D44" s="15">
        <v>137</v>
      </c>
      <c r="E44" s="15">
        <v>13</v>
      </c>
      <c r="F44" s="16">
        <f t="shared" ref="F44:F57" si="11">IFERROR(E44/$I$44*100,0)</f>
        <v>50</v>
      </c>
      <c r="G44" s="18">
        <v>13</v>
      </c>
      <c r="H44" s="16">
        <f t="shared" ref="H44:H57" si="12">IFERROR(G44/$I$44*100,0)</f>
        <v>50</v>
      </c>
      <c r="I44" s="15">
        <f t="shared" si="2"/>
        <v>26</v>
      </c>
      <c r="J44" s="15">
        <v>4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 x14ac:dyDescent="0.2">
      <c r="A45" s="3">
        <v>34</v>
      </c>
      <c r="B45" s="11"/>
      <c r="C45" s="11" t="s">
        <v>37</v>
      </c>
      <c r="D45" s="15">
        <v>1581</v>
      </c>
      <c r="E45" s="15">
        <v>382</v>
      </c>
      <c r="F45" s="16">
        <f t="shared" si="11"/>
        <v>1469.2307692307691</v>
      </c>
      <c r="G45" s="18">
        <v>222</v>
      </c>
      <c r="H45" s="16">
        <f t="shared" si="12"/>
        <v>853.84615384615381</v>
      </c>
      <c r="I45" s="15">
        <f t="shared" si="2"/>
        <v>604</v>
      </c>
      <c r="J45" s="15">
        <v>36</v>
      </c>
      <c r="K45" s="19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 x14ac:dyDescent="0.2">
      <c r="A46" s="3">
        <v>35</v>
      </c>
      <c r="B46" s="11"/>
      <c r="C46" s="11" t="s">
        <v>38</v>
      </c>
      <c r="D46" s="15">
        <v>5</v>
      </c>
      <c r="E46" s="15">
        <v>0</v>
      </c>
      <c r="F46" s="16">
        <f t="shared" si="11"/>
        <v>0</v>
      </c>
      <c r="G46" s="18">
        <v>0</v>
      </c>
      <c r="H46" s="16">
        <f t="shared" si="12"/>
        <v>0</v>
      </c>
      <c r="I46" s="15">
        <f t="shared" si="2"/>
        <v>0</v>
      </c>
      <c r="J46" s="15">
        <v>0</v>
      </c>
      <c r="K46" s="1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 x14ac:dyDescent="0.2">
      <c r="A47" s="3">
        <v>36</v>
      </c>
      <c r="B47" s="11"/>
      <c r="C47" s="11" t="s">
        <v>39</v>
      </c>
      <c r="D47" s="15">
        <v>150</v>
      </c>
      <c r="E47" s="15">
        <v>40</v>
      </c>
      <c r="F47" s="16">
        <f t="shared" si="11"/>
        <v>153.84615384615387</v>
      </c>
      <c r="G47" s="18">
        <v>38</v>
      </c>
      <c r="H47" s="16">
        <f t="shared" si="12"/>
        <v>146.15384615384613</v>
      </c>
      <c r="I47" s="15">
        <f t="shared" si="2"/>
        <v>78</v>
      </c>
      <c r="J47" s="15">
        <v>14</v>
      </c>
      <c r="K47" s="19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 x14ac:dyDescent="0.2">
      <c r="A48" s="3">
        <v>37</v>
      </c>
      <c r="B48" s="11"/>
      <c r="C48" s="11" t="s">
        <v>40</v>
      </c>
      <c r="D48" s="15">
        <v>97</v>
      </c>
      <c r="E48" s="15">
        <v>11</v>
      </c>
      <c r="F48" s="16">
        <f t="shared" si="11"/>
        <v>42.307692307692307</v>
      </c>
      <c r="G48" s="18">
        <v>7</v>
      </c>
      <c r="H48" s="16">
        <f t="shared" si="12"/>
        <v>26.923076923076923</v>
      </c>
      <c r="I48" s="15">
        <f t="shared" si="2"/>
        <v>18</v>
      </c>
      <c r="J48" s="15">
        <v>1</v>
      </c>
      <c r="K48" s="1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 x14ac:dyDescent="0.2">
      <c r="A49" s="3">
        <v>38</v>
      </c>
      <c r="B49" s="11"/>
      <c r="C49" s="11" t="s">
        <v>41</v>
      </c>
      <c r="D49" s="15">
        <v>46</v>
      </c>
      <c r="E49" s="15">
        <v>6</v>
      </c>
      <c r="F49" s="16">
        <f t="shared" si="11"/>
        <v>23.076923076923077</v>
      </c>
      <c r="G49" s="18">
        <v>3</v>
      </c>
      <c r="H49" s="16">
        <f t="shared" si="12"/>
        <v>11.538461538461538</v>
      </c>
      <c r="I49" s="15">
        <f t="shared" si="2"/>
        <v>9</v>
      </c>
      <c r="J49" s="15">
        <v>0</v>
      </c>
      <c r="K49" s="1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2">
      <c r="A50" s="3">
        <v>39</v>
      </c>
      <c r="B50" s="11"/>
      <c r="C50" s="11" t="s">
        <v>42</v>
      </c>
      <c r="D50" s="15">
        <v>4</v>
      </c>
      <c r="E50" s="15">
        <v>0</v>
      </c>
      <c r="F50" s="16">
        <f t="shared" si="11"/>
        <v>0</v>
      </c>
      <c r="G50" s="18">
        <v>0</v>
      </c>
      <c r="H50" s="16">
        <f t="shared" si="12"/>
        <v>0</v>
      </c>
      <c r="I50" s="15">
        <f t="shared" si="2"/>
        <v>0</v>
      </c>
      <c r="J50" s="15">
        <v>0</v>
      </c>
      <c r="K50" s="1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 x14ac:dyDescent="0.2">
      <c r="A51" s="3">
        <v>40</v>
      </c>
      <c r="B51" s="11"/>
      <c r="C51" s="11" t="s">
        <v>43</v>
      </c>
      <c r="D51" s="15">
        <v>34</v>
      </c>
      <c r="E51" s="15">
        <v>3</v>
      </c>
      <c r="F51" s="16">
        <f t="shared" si="11"/>
        <v>11.538461538461538</v>
      </c>
      <c r="G51" s="18">
        <v>0</v>
      </c>
      <c r="H51" s="16">
        <f t="shared" si="12"/>
        <v>0</v>
      </c>
      <c r="I51" s="15">
        <f t="shared" si="2"/>
        <v>3</v>
      </c>
      <c r="J51" s="15">
        <v>0</v>
      </c>
      <c r="K51" s="1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 x14ac:dyDescent="0.2">
      <c r="A52" s="3">
        <v>41</v>
      </c>
      <c r="B52" s="11"/>
      <c r="C52" s="11" t="s">
        <v>44</v>
      </c>
      <c r="D52" s="15">
        <v>29</v>
      </c>
      <c r="E52" s="15">
        <v>1</v>
      </c>
      <c r="F52" s="16">
        <f t="shared" si="11"/>
        <v>3.8461538461538463</v>
      </c>
      <c r="G52" s="18">
        <v>0</v>
      </c>
      <c r="H52" s="16">
        <f t="shared" si="12"/>
        <v>0</v>
      </c>
      <c r="I52" s="15">
        <f t="shared" si="2"/>
        <v>1</v>
      </c>
      <c r="J52" s="15">
        <v>0</v>
      </c>
      <c r="K52" s="19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 x14ac:dyDescent="0.2">
      <c r="A53" s="3">
        <v>42</v>
      </c>
      <c r="B53" s="11"/>
      <c r="C53" s="11" t="s">
        <v>45</v>
      </c>
      <c r="D53" s="15">
        <v>1</v>
      </c>
      <c r="E53" s="15">
        <v>0</v>
      </c>
      <c r="F53" s="16">
        <f t="shared" si="11"/>
        <v>0</v>
      </c>
      <c r="G53" s="18">
        <v>0</v>
      </c>
      <c r="H53" s="16">
        <f t="shared" si="12"/>
        <v>0</v>
      </c>
      <c r="I53" s="15">
        <f t="shared" si="2"/>
        <v>0</v>
      </c>
      <c r="J53" s="15">
        <v>0</v>
      </c>
      <c r="K53" s="19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 x14ac:dyDescent="0.2">
      <c r="A54" s="3">
        <v>43</v>
      </c>
      <c r="B54" s="11"/>
      <c r="C54" s="11" t="s">
        <v>46</v>
      </c>
      <c r="D54" s="15">
        <v>2</v>
      </c>
      <c r="E54" s="15">
        <v>0</v>
      </c>
      <c r="F54" s="16">
        <f t="shared" si="11"/>
        <v>0</v>
      </c>
      <c r="G54" s="18">
        <v>0</v>
      </c>
      <c r="H54" s="16">
        <f t="shared" si="12"/>
        <v>0</v>
      </c>
      <c r="I54" s="15">
        <f t="shared" si="2"/>
        <v>0</v>
      </c>
      <c r="J54" s="15">
        <v>0</v>
      </c>
      <c r="K54" s="19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 x14ac:dyDescent="0.2">
      <c r="A55" s="3">
        <v>44</v>
      </c>
      <c r="B55" s="11"/>
      <c r="C55" s="11" t="s">
        <v>47</v>
      </c>
      <c r="D55" s="15">
        <v>15</v>
      </c>
      <c r="E55" s="15">
        <v>0</v>
      </c>
      <c r="F55" s="16">
        <f t="shared" si="11"/>
        <v>0</v>
      </c>
      <c r="G55" s="18">
        <v>0</v>
      </c>
      <c r="H55" s="16">
        <f t="shared" si="12"/>
        <v>0</v>
      </c>
      <c r="I55" s="15">
        <f t="shared" si="2"/>
        <v>0</v>
      </c>
      <c r="J55" s="15">
        <v>0</v>
      </c>
      <c r="K55" s="19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 x14ac:dyDescent="0.2">
      <c r="A56" s="3">
        <v>45</v>
      </c>
      <c r="B56" s="11"/>
      <c r="C56" s="11" t="s">
        <v>48</v>
      </c>
      <c r="D56" s="15">
        <v>2</v>
      </c>
      <c r="E56" s="15">
        <v>0</v>
      </c>
      <c r="F56" s="16">
        <f t="shared" si="11"/>
        <v>0</v>
      </c>
      <c r="G56" s="18">
        <v>0</v>
      </c>
      <c r="H56" s="16">
        <f t="shared" si="12"/>
        <v>0</v>
      </c>
      <c r="I56" s="15">
        <f t="shared" si="2"/>
        <v>0</v>
      </c>
      <c r="J56" s="15">
        <v>0</v>
      </c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 x14ac:dyDescent="0.2">
      <c r="A57" s="3">
        <v>46</v>
      </c>
      <c r="B57" s="11"/>
      <c r="C57" s="11" t="s">
        <v>49</v>
      </c>
      <c r="D57" s="15">
        <v>101</v>
      </c>
      <c r="E57" s="15">
        <v>15</v>
      </c>
      <c r="F57" s="16">
        <f t="shared" si="11"/>
        <v>57.692307692307686</v>
      </c>
      <c r="G57" s="18">
        <v>0</v>
      </c>
      <c r="H57" s="16">
        <f t="shared" si="12"/>
        <v>0</v>
      </c>
      <c r="I57" s="15">
        <f t="shared" si="2"/>
        <v>15</v>
      </c>
      <c r="J57" s="15">
        <v>0</v>
      </c>
      <c r="K57" s="19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 x14ac:dyDescent="0.2">
      <c r="A58" s="3">
        <v>47</v>
      </c>
      <c r="B58" s="11" t="str">
        <f>'[2]9'!B21</f>
        <v>Pontianak Timur</v>
      </c>
      <c r="C58" s="11" t="str">
        <f>'[2]9'!C21</f>
        <v>Saigon</v>
      </c>
      <c r="D58" s="15">
        <v>193</v>
      </c>
      <c r="E58" s="15">
        <v>16</v>
      </c>
      <c r="F58" s="16">
        <f t="shared" ref="F58:F63" si="13">IFERROR(E58/I58*100,0)</f>
        <v>61.53846153846154</v>
      </c>
      <c r="G58" s="18">
        <v>10</v>
      </c>
      <c r="H58" s="16">
        <f t="shared" ref="H58:H63" si="14">IFERROR(G58/I58*100,0)</f>
        <v>38.461538461538467</v>
      </c>
      <c r="I58" s="15">
        <f t="shared" si="2"/>
        <v>26</v>
      </c>
      <c r="J58" s="15">
        <v>3</v>
      </c>
      <c r="K58" s="19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 x14ac:dyDescent="0.2">
      <c r="A59" s="3">
        <v>48</v>
      </c>
      <c r="B59" s="11" t="str">
        <f>'[2]9'!B22</f>
        <v xml:space="preserve"> </v>
      </c>
      <c r="C59" s="11" t="str">
        <f>'[2]9'!C22</f>
        <v>Kp. Dalam</v>
      </c>
      <c r="D59" s="15">
        <v>406</v>
      </c>
      <c r="E59" s="15">
        <v>36</v>
      </c>
      <c r="F59" s="16">
        <f t="shared" si="13"/>
        <v>62.068965517241381</v>
      </c>
      <c r="G59" s="18">
        <v>22</v>
      </c>
      <c r="H59" s="16">
        <f t="shared" si="14"/>
        <v>37.931034482758619</v>
      </c>
      <c r="I59" s="15">
        <f t="shared" si="2"/>
        <v>58</v>
      </c>
      <c r="J59" s="15">
        <v>14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 x14ac:dyDescent="0.2">
      <c r="A60" s="3">
        <v>49</v>
      </c>
      <c r="B60" s="11"/>
      <c r="C60" s="11" t="str">
        <f>'[2]9'!C23</f>
        <v>Tambelan Sampit</v>
      </c>
      <c r="D60" s="15">
        <v>77</v>
      </c>
      <c r="E60" s="15">
        <v>18</v>
      </c>
      <c r="F60" s="16">
        <f t="shared" si="13"/>
        <v>75</v>
      </c>
      <c r="G60" s="18">
        <v>6</v>
      </c>
      <c r="H60" s="16">
        <f t="shared" si="14"/>
        <v>25</v>
      </c>
      <c r="I60" s="15">
        <f t="shared" si="2"/>
        <v>24</v>
      </c>
      <c r="J60" s="15">
        <v>3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 x14ac:dyDescent="0.2">
      <c r="A61" s="3">
        <v>50</v>
      </c>
      <c r="B61" s="11"/>
      <c r="C61" s="11" t="str">
        <f>'[2]9'!C24</f>
        <v>Banjar Serasan</v>
      </c>
      <c r="D61" s="15">
        <v>205</v>
      </c>
      <c r="E61" s="15">
        <v>13</v>
      </c>
      <c r="F61" s="16">
        <f t="shared" si="13"/>
        <v>72.222222222222214</v>
      </c>
      <c r="G61" s="18">
        <v>5</v>
      </c>
      <c r="H61" s="16">
        <f t="shared" si="14"/>
        <v>27.777777777777779</v>
      </c>
      <c r="I61" s="15">
        <f t="shared" si="2"/>
        <v>18</v>
      </c>
      <c r="J61" s="15">
        <v>1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 x14ac:dyDescent="0.2">
      <c r="A62" s="3">
        <v>51</v>
      </c>
      <c r="B62" s="11"/>
      <c r="C62" s="11" t="str">
        <f>'[2]9'!C25</f>
        <v>Tanjung Hulu</v>
      </c>
      <c r="D62" s="15">
        <v>158</v>
      </c>
      <c r="E62" s="15">
        <v>11</v>
      </c>
      <c r="F62" s="16">
        <f t="shared" si="13"/>
        <v>45.833333333333329</v>
      </c>
      <c r="G62" s="18">
        <v>13</v>
      </c>
      <c r="H62" s="16">
        <f t="shared" si="14"/>
        <v>54.166666666666664</v>
      </c>
      <c r="I62" s="15">
        <f t="shared" si="2"/>
        <v>24</v>
      </c>
      <c r="J62" s="15">
        <v>7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 x14ac:dyDescent="0.2">
      <c r="A63" s="3">
        <v>52</v>
      </c>
      <c r="B63" s="11"/>
      <c r="C63" s="11" t="str">
        <f>'[2]9'!C26</f>
        <v>Parit Mayor</v>
      </c>
      <c r="D63" s="15">
        <v>94</v>
      </c>
      <c r="E63" s="15">
        <v>10</v>
      </c>
      <c r="F63" s="16">
        <f t="shared" si="13"/>
        <v>58.82352941176471</v>
      </c>
      <c r="G63" s="18">
        <v>7</v>
      </c>
      <c r="H63" s="16">
        <f t="shared" si="14"/>
        <v>41.17647058823529</v>
      </c>
      <c r="I63" s="15">
        <f t="shared" si="2"/>
        <v>17</v>
      </c>
      <c r="J63" s="15">
        <v>2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 x14ac:dyDescent="0.2">
      <c r="A64" s="3">
        <v>53</v>
      </c>
      <c r="B64" s="11"/>
      <c r="C64" s="11" t="s">
        <v>50</v>
      </c>
      <c r="D64" s="15">
        <v>128</v>
      </c>
      <c r="E64" s="15">
        <v>25</v>
      </c>
      <c r="F64" s="16">
        <f>IFERROR(E64/$I$44*100,0)</f>
        <v>96.15384615384616</v>
      </c>
      <c r="G64" s="18">
        <v>18</v>
      </c>
      <c r="H64" s="16">
        <f>IFERROR(G64/$I$44*100,0)</f>
        <v>69.230769230769226</v>
      </c>
      <c r="I64" s="15">
        <f t="shared" si="2"/>
        <v>43</v>
      </c>
      <c r="J64" s="15">
        <v>4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 x14ac:dyDescent="0.2">
      <c r="A65" s="3">
        <v>54</v>
      </c>
      <c r="B65" s="11" t="str">
        <f>'[2]9'!B27</f>
        <v>Pontianak Utara</v>
      </c>
      <c r="C65" s="11" t="str">
        <f>'[2]9'!C27</f>
        <v>Siantan Hilir</v>
      </c>
      <c r="D65" s="15">
        <v>339</v>
      </c>
      <c r="E65" s="15">
        <v>29</v>
      </c>
      <c r="F65" s="16">
        <f t="shared" ref="F65:F69" si="15">IFERROR(E65/I65*100,0)</f>
        <v>60.416666666666664</v>
      </c>
      <c r="G65" s="18">
        <v>19</v>
      </c>
      <c r="H65" s="16">
        <f t="shared" ref="H65:H69" si="16">IFERROR(G65/I65*100,0)</f>
        <v>39.583333333333329</v>
      </c>
      <c r="I65" s="15">
        <f t="shared" si="2"/>
        <v>48</v>
      </c>
      <c r="J65" s="15">
        <v>13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 x14ac:dyDescent="0.2">
      <c r="A66" s="3">
        <v>55</v>
      </c>
      <c r="B66" s="11"/>
      <c r="C66" s="11" t="str">
        <f>'[2]9'!C28</f>
        <v>Siantan Tengah</v>
      </c>
      <c r="D66" s="15">
        <v>131</v>
      </c>
      <c r="E66" s="15">
        <v>38</v>
      </c>
      <c r="F66" s="16">
        <f t="shared" si="15"/>
        <v>67.857142857142861</v>
      </c>
      <c r="G66" s="18">
        <v>18</v>
      </c>
      <c r="H66" s="16">
        <f t="shared" si="16"/>
        <v>32.142857142857146</v>
      </c>
      <c r="I66" s="15">
        <f t="shared" si="2"/>
        <v>56</v>
      </c>
      <c r="J66" s="15">
        <v>9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 x14ac:dyDescent="0.2">
      <c r="A67" s="3">
        <v>56</v>
      </c>
      <c r="B67" s="11"/>
      <c r="C67" s="11" t="str">
        <f>'[2]9'!C29</f>
        <v>Siantan Hulu</v>
      </c>
      <c r="D67" s="15">
        <v>58</v>
      </c>
      <c r="E67" s="15">
        <v>15</v>
      </c>
      <c r="F67" s="16">
        <f t="shared" si="15"/>
        <v>65.217391304347828</v>
      </c>
      <c r="G67" s="18">
        <v>8</v>
      </c>
      <c r="H67" s="16">
        <f t="shared" si="16"/>
        <v>34.782608695652172</v>
      </c>
      <c r="I67" s="15">
        <f t="shared" si="2"/>
        <v>23</v>
      </c>
      <c r="J67" s="15">
        <v>2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 x14ac:dyDescent="0.2">
      <c r="A68" s="3">
        <v>57</v>
      </c>
      <c r="B68" s="11"/>
      <c r="C68" s="11" t="str">
        <f>'[2]9'!C30</f>
        <v>Telaga Biru</v>
      </c>
      <c r="D68" s="15">
        <v>134</v>
      </c>
      <c r="E68" s="15">
        <v>23</v>
      </c>
      <c r="F68" s="16">
        <f t="shared" si="15"/>
        <v>53.488372093023251</v>
      </c>
      <c r="G68" s="18">
        <v>20</v>
      </c>
      <c r="H68" s="16">
        <f t="shared" si="16"/>
        <v>46.511627906976742</v>
      </c>
      <c r="I68" s="15">
        <f t="shared" si="2"/>
        <v>43</v>
      </c>
      <c r="J68" s="15">
        <v>12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 x14ac:dyDescent="0.2">
      <c r="A69" s="3">
        <v>58</v>
      </c>
      <c r="B69" s="11"/>
      <c r="C69" s="11" t="str">
        <f>'[2]9'!C31</f>
        <v>Khatulistiwa</v>
      </c>
      <c r="D69" s="15">
        <v>103</v>
      </c>
      <c r="E69" s="15">
        <v>18</v>
      </c>
      <c r="F69" s="16">
        <f t="shared" si="15"/>
        <v>62.068965517241381</v>
      </c>
      <c r="G69" s="18">
        <v>11</v>
      </c>
      <c r="H69" s="16">
        <f t="shared" si="16"/>
        <v>37.931034482758619</v>
      </c>
      <c r="I69" s="15">
        <f t="shared" si="2"/>
        <v>29</v>
      </c>
      <c r="J69" s="15">
        <v>9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 x14ac:dyDescent="0.2">
      <c r="A70" s="3">
        <v>59</v>
      </c>
      <c r="B70" s="11"/>
      <c r="C70" s="11" t="s">
        <v>51</v>
      </c>
      <c r="D70" s="15">
        <v>12</v>
      </c>
      <c r="E70" s="15">
        <v>0</v>
      </c>
      <c r="F70" s="16">
        <f t="shared" ref="F70:F71" si="17">IFERROR(E70/$I$44*100,0)</f>
        <v>0</v>
      </c>
      <c r="G70" s="18">
        <v>0</v>
      </c>
      <c r="H70" s="16">
        <f t="shared" ref="H70:H71" si="18">IFERROR(G70/$I$44*100,0)</f>
        <v>0</v>
      </c>
      <c r="I70" s="15">
        <f t="shared" si="2"/>
        <v>0</v>
      </c>
      <c r="J70" s="15">
        <v>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 x14ac:dyDescent="0.2">
      <c r="A71" s="3">
        <v>60</v>
      </c>
      <c r="B71" s="11"/>
      <c r="C71" s="11" t="s">
        <v>52</v>
      </c>
      <c r="D71" s="15">
        <v>2</v>
      </c>
      <c r="E71" s="15">
        <v>0</v>
      </c>
      <c r="F71" s="16">
        <f t="shared" si="17"/>
        <v>0</v>
      </c>
      <c r="G71" s="18">
        <v>0</v>
      </c>
      <c r="H71" s="16">
        <f t="shared" si="18"/>
        <v>0</v>
      </c>
      <c r="I71" s="15">
        <f t="shared" si="2"/>
        <v>0</v>
      </c>
      <c r="J71" s="15">
        <v>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 x14ac:dyDescent="0.2">
      <c r="A72" s="20" t="s">
        <v>7</v>
      </c>
      <c r="B72" s="20"/>
      <c r="C72" s="21">
        <f>COUNTIFS(C12:C69, "&lt;&gt;""", C12:C69, "&lt;&gt;-")</f>
        <v>58</v>
      </c>
      <c r="D72" s="22">
        <f t="shared" ref="D72:J72" si="19">SUM(D12:D71)</f>
        <v>10400</v>
      </c>
      <c r="E72" s="22">
        <f t="shared" si="19"/>
        <v>1421</v>
      </c>
      <c r="F72" s="22">
        <f t="shared" si="19"/>
        <v>4706.3192272377291</v>
      </c>
      <c r="G72" s="22">
        <f t="shared" si="19"/>
        <v>866</v>
      </c>
      <c r="H72" s="22">
        <f t="shared" si="19"/>
        <v>2932.3458114273085</v>
      </c>
      <c r="I72" s="22">
        <f t="shared" si="19"/>
        <v>2287</v>
      </c>
      <c r="J72" s="22">
        <f t="shared" si="19"/>
        <v>459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 x14ac:dyDescent="0.2">
      <c r="A73" s="20" t="s">
        <v>53</v>
      </c>
      <c r="B73" s="20"/>
      <c r="C73" s="23"/>
      <c r="D73" s="21">
        <v>10400</v>
      </c>
      <c r="E73" s="24"/>
      <c r="F73" s="25"/>
      <c r="G73" s="24"/>
      <c r="H73" s="25"/>
      <c r="I73" s="24"/>
      <c r="J73" s="2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 x14ac:dyDescent="0.2">
      <c r="A74" s="20" t="s">
        <v>54</v>
      </c>
      <c r="B74" s="20"/>
      <c r="C74" s="23"/>
      <c r="D74" s="23"/>
      <c r="E74" s="23"/>
      <c r="F74" s="3"/>
      <c r="G74" s="26">
        <f>IFERROR(D72/D73*100,0)</f>
        <v>100</v>
      </c>
      <c r="H74" s="27"/>
      <c r="I74" s="28"/>
      <c r="J74" s="28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 x14ac:dyDescent="0.2">
      <c r="A75" s="41" t="s">
        <v>55</v>
      </c>
      <c r="B75" s="38"/>
      <c r="C75" s="38"/>
      <c r="D75" s="38"/>
      <c r="E75" s="38"/>
      <c r="F75" s="38"/>
      <c r="G75" s="38"/>
      <c r="H75" s="36"/>
      <c r="I75" s="21">
        <v>2630</v>
      </c>
      <c r="J75" s="28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 x14ac:dyDescent="0.2">
      <c r="A76" s="42" t="s">
        <v>56</v>
      </c>
      <c r="B76" s="38"/>
      <c r="C76" s="38"/>
      <c r="D76" s="38"/>
      <c r="E76" s="38"/>
      <c r="F76" s="38"/>
      <c r="G76" s="38"/>
      <c r="H76" s="36"/>
      <c r="I76" s="5">
        <f>IFERROR(I72/I75*100,0)</f>
        <v>86.958174904942965</v>
      </c>
      <c r="J76" s="28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 x14ac:dyDescent="0.2">
      <c r="A77" s="41" t="s">
        <v>57</v>
      </c>
      <c r="B77" s="38"/>
      <c r="C77" s="38"/>
      <c r="D77" s="38"/>
      <c r="E77" s="38"/>
      <c r="F77" s="38"/>
      <c r="G77" s="38"/>
      <c r="H77" s="38"/>
      <c r="I77" s="36"/>
      <c r="J77" s="5">
        <f>IFERROR(J72/(12%*I75)*100,0)</f>
        <v>145.43726235741445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6" t="s">
        <v>8</v>
      </c>
      <c r="B79" s="9"/>
      <c r="C79" s="9"/>
      <c r="D79" s="9"/>
      <c r="E79" s="2"/>
      <c r="F79" s="2"/>
      <c r="G79" s="2"/>
      <c r="H79" s="2"/>
      <c r="I79" s="29"/>
      <c r="J79" s="30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9" t="s">
        <v>58</v>
      </c>
      <c r="B80" s="9"/>
      <c r="C80" s="9"/>
      <c r="D80" s="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2">
      <c r="A81" s="9"/>
      <c r="B81" s="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9"/>
      <c r="B82" s="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/>
    <row r="282" spans="1:26" ht="15.75" customHeight="1" x14ac:dyDescent="0.2"/>
    <row r="283" spans="1:26" ht="15.75" customHeight="1" x14ac:dyDescent="0.2"/>
    <row r="284" spans="1:26" ht="15.75" customHeight="1" x14ac:dyDescent="0.2"/>
    <row r="285" spans="1:26" ht="15.75" customHeight="1" x14ac:dyDescent="0.2"/>
    <row r="286" spans="1:26" ht="15.75" customHeight="1" x14ac:dyDescent="0.2"/>
    <row r="287" spans="1:26" ht="15.75" customHeight="1" x14ac:dyDescent="0.2"/>
    <row r="288" spans="1:2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</sheetData>
  <mergeCells count="16">
    <mergeCell ref="A6:J6"/>
    <mergeCell ref="A75:H75"/>
    <mergeCell ref="A76:H76"/>
    <mergeCell ref="A77:I77"/>
    <mergeCell ref="A3:J3"/>
    <mergeCell ref="A4:J4"/>
    <mergeCell ref="A8:A10"/>
    <mergeCell ref="B8:B10"/>
    <mergeCell ref="C8:C10"/>
    <mergeCell ref="D8:D10"/>
    <mergeCell ref="E8:I8"/>
    <mergeCell ref="J8:J10"/>
    <mergeCell ref="E9:F9"/>
    <mergeCell ref="G9:H9"/>
    <mergeCell ref="I9:I10"/>
    <mergeCell ref="A5:J5"/>
  </mergeCells>
  <conditionalFormatting sqref="E80">
    <cfRule type="cellIs" dxfId="0" priority="1" stopIfTrue="1" operator="notEqual">
      <formula>#REF!</formula>
    </cfRule>
  </conditionalFormatting>
  <dataValidations count="1">
    <dataValidation type="decimal" operator="greaterThan" allowBlank="1" showInputMessage="1" prompt="Terjadi Kesalahan - Masukkan Harus Berupa Angka" sqref="D12:J72 I76 J77">
      <formula1>-1</formula1>
    </dataValidation>
  </dataValidations>
  <pageMargins left="0.7" right="0.7" top="0.75" bottom="0.75" header="0" footer="0"/>
  <pageSetup paperSize="9" scale="52" orientation="landscape" horizontalDpi="4294967294" r:id="rId1"/>
  <rowBreaks count="1" manualBreakCount="1">
    <brk id="4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412</vt:lpstr>
      <vt:lpstr>'412'!Print_Area</vt:lpstr>
      <vt:lpstr>'412'!Print_Titles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2024-04-26T07:15:38Z</dcterms:created>
  <dcterms:modified xsi:type="dcterms:W3CDTF">2024-05-07T05:27:56Z</dcterms:modified>
</cp:coreProperties>
</file>